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1er etapa (2)" sheetId="1" r:id="rId1"/>
  </sheets>
  <externalReferences>
    <externalReference r:id="rId2"/>
  </externalReferences>
  <definedNames>
    <definedName name="_xlnm._FilterDatabase" localSheetId="0" hidden="1">'1er etapa (2)'!$A$6:$W$42</definedName>
    <definedName name="Años_préstamo" localSheetId="0">#REF!</definedName>
    <definedName name="Años_préstamo">#REF!</definedName>
    <definedName name="_xlnm.Print_Area" localSheetId="0">'1er etapa (2)'!$1:$6</definedName>
    <definedName name="Capital" localSheetId="0">#REF!</definedName>
    <definedName name="Capital">#REF!</definedName>
    <definedName name="Datos" localSheetId="0">#REF!</definedName>
    <definedName name="Datos">#REF!</definedName>
    <definedName name="Día_de_pago" localSheetId="0">DATE(YEAR('1er etapa (2)'!Inicio_prestamo),MONTH('1er etapa (2)'!Inicio_prestamo)+Payment_Number,DAY('1er etapa (2)'!Inicio_prestamo))</definedName>
    <definedName name="Día_de_pago">DATE(YEAR(Inicio_prestamo),MONTH(Inicio_prestamo)+Payment_Number,DAY(Inicio_prestamo))</definedName>
    <definedName name="Fecha_de_pago" localSheetId="0">#REF!</definedName>
    <definedName name="Fecha_de_pago">#REF!</definedName>
    <definedName name="FERER" localSheetId="0">#REF!</definedName>
    <definedName name="FERER">#REF!</definedName>
    <definedName name="Fila_de_encabezado" localSheetId="0">ROW(#REF!)</definedName>
    <definedName name="Fila_de_encabezado">ROW(#REF!)</definedName>
    <definedName name="FRWES" localSheetId="0">#REF!</definedName>
    <definedName name="FRWES">#REF!</definedName>
    <definedName name="Importe_del_préstamo" localSheetId="0">#REF!</definedName>
    <definedName name="Importe_del_préstamo">#REF!</definedName>
    <definedName name="Impresión_completa" localSheetId="0">#REF!</definedName>
    <definedName name="Impresión_completa">#REF!</definedName>
    <definedName name="Inicio_prestamo" localSheetId="0">#REF!</definedName>
    <definedName name="Inicio_prestamo">#REF!</definedName>
    <definedName name="Int" localSheetId="0">#REF!</definedName>
    <definedName name="Int">#REF!</definedName>
    <definedName name="Int_acum" localSheetId="0">#REF!</definedName>
    <definedName name="Int_acum">#REF!</definedName>
    <definedName name="Interés_total" localSheetId="0">#REF!</definedName>
    <definedName name="Interés_total">#REF!</definedName>
    <definedName name="Núm_de_pago" localSheetId="0">#REF!</definedName>
    <definedName name="Núm_de_pago">#REF!</definedName>
    <definedName name="Núm_pagos_al_año" localSheetId="0">#REF!</definedName>
    <definedName name="Núm_pagos_al_año">#REF!</definedName>
    <definedName name="Número_de_pagos" localSheetId="0">MATCH(0.01,'1er etapa (2)'!Saldo_final,-1)+1</definedName>
    <definedName name="Número_de_pagos">MATCH(0.01,Saldo_final,-1)+1</definedName>
    <definedName name="Pago_adicional" localSheetId="0">#REF!</definedName>
    <definedName name="Pago_adicional">#REF!</definedName>
    <definedName name="Pago_mensual_programado" localSheetId="0">#REF!</definedName>
    <definedName name="Pago_mensual_programado">#REF!</definedName>
    <definedName name="Pago_progr" localSheetId="0">#REF!</definedName>
    <definedName name="Pago_progr">#REF!</definedName>
    <definedName name="Pago_total" localSheetId="0">#REF!</definedName>
    <definedName name="Pago_total">#REF!</definedName>
    <definedName name="Pagos_adicionales_programados" localSheetId="0">#REF!</definedName>
    <definedName name="Pagos_adicionales_programados">#REF!</definedName>
    <definedName name="Restablecer_área_de_impresión" localSheetId="0">OFFSET('1er etapa (2)'!Impresión_completa,0,0,'1er etapa (2)'!Última_fila)</definedName>
    <definedName name="Restablecer_área_de_impresión">OFFSET(Impresión_completa,0,0,Última_fila)</definedName>
    <definedName name="Saldo_final" localSheetId="0">#REF!</definedName>
    <definedName name="Saldo_final">#REF!</definedName>
    <definedName name="Saldo_inicial" localSheetId="0">#REF!</definedName>
    <definedName name="Saldo_inicial">#REF!</definedName>
    <definedName name="Tasa_de_interés" localSheetId="0">#REF!</definedName>
    <definedName name="Tasa_de_interés">#REF!</definedName>
    <definedName name="Tasa_de_interés_programada" localSheetId="0">#REF!</definedName>
    <definedName name="Tasa_de_interés_programada">#REF!</definedName>
    <definedName name="_xlnm.Print_Titles" localSheetId="0">'1er etapa (2)'!$1:$6</definedName>
    <definedName name="Última_fila" localSheetId="0">IF('1er etapa (2)'!Valores_especificados,'1er etapa (2)'!Fila_de_encabezado+'1er etapa (2)'!Número_de_pagos,'1er etapa (2)'!Fila_de_encabezado)</definedName>
    <definedName name="Última_fila">IF(Valores_especificados,Fila_de_encabezado+Número_de_pagos,Fila_de_encabezado)</definedName>
    <definedName name="Valores_especificados" localSheetId="0">IF('1er etapa (2)'!Importe_del_préstamo*'1er etapa (2)'!Tasa_de_interés*'1er etapa (2)'!Años_préstamo*'1er etapa (2)'!Inicio_prestamo&gt;0,1,0)</definedName>
    <definedName name="Valores_especificados">IF(Importe_del_préstamo*Tasa_de_interés*Años_préstamo*Inicio_prestamo&gt;0,1,0)</definedName>
  </definedNames>
  <calcPr calcId="145621"/>
</workbook>
</file>

<file path=xl/calcChain.xml><?xml version="1.0" encoding="utf-8"?>
<calcChain xmlns="http://schemas.openxmlformats.org/spreadsheetml/2006/main">
  <c r="F54" i="1" l="1"/>
  <c r="U53" i="1"/>
  <c r="T53" i="1"/>
  <c r="S53" i="1"/>
  <c r="R53" i="1"/>
  <c r="F53" i="1"/>
  <c r="U52" i="1"/>
  <c r="T52" i="1"/>
  <c r="S52" i="1"/>
  <c r="R52" i="1"/>
  <c r="I52" i="1"/>
  <c r="K52" i="1" s="1"/>
  <c r="F52" i="1"/>
  <c r="U51" i="1"/>
  <c r="T51" i="1"/>
  <c r="S51" i="1"/>
  <c r="R51" i="1"/>
  <c r="K51" i="1"/>
  <c r="F51" i="1"/>
  <c r="U50" i="1"/>
  <c r="K50" i="1" s="1"/>
  <c r="T50" i="1"/>
  <c r="S50" i="1"/>
  <c r="F50" i="1"/>
  <c r="U49" i="1"/>
  <c r="T49" i="1"/>
  <c r="S49" i="1"/>
  <c r="K49" i="1"/>
  <c r="F49" i="1"/>
  <c r="H42" i="1"/>
  <c r="G42" i="1"/>
  <c r="F41" i="1"/>
  <c r="F40" i="1"/>
  <c r="U39" i="1"/>
  <c r="T39" i="1"/>
  <c r="S39" i="1"/>
  <c r="R39" i="1"/>
  <c r="Q39" i="1"/>
  <c r="I39" i="1"/>
  <c r="F39" i="1"/>
  <c r="U38" i="1"/>
  <c r="T38" i="1"/>
  <c r="S38" i="1"/>
  <c r="R38" i="1"/>
  <c r="F38" i="1"/>
  <c r="U37" i="1"/>
  <c r="T37" i="1"/>
  <c r="S37" i="1"/>
  <c r="R37" i="1"/>
  <c r="Q37" i="1"/>
  <c r="I37" i="1"/>
  <c r="F37" i="1"/>
  <c r="F36" i="1"/>
  <c r="U35" i="1"/>
  <c r="T35" i="1"/>
  <c r="S35" i="1"/>
  <c r="R35" i="1"/>
  <c r="I35" i="1"/>
  <c r="F35" i="1"/>
  <c r="U34" i="1"/>
  <c r="T34" i="1"/>
  <c r="S34" i="1"/>
  <c r="R34" i="1"/>
  <c r="Q34" i="1"/>
  <c r="I34" i="1"/>
  <c r="F34" i="1"/>
  <c r="U33" i="1"/>
  <c r="T33" i="1"/>
  <c r="S33" i="1"/>
  <c r="R33" i="1"/>
  <c r="Q33" i="1"/>
  <c r="I33" i="1"/>
  <c r="I42" i="1" s="1"/>
  <c r="F33" i="1"/>
  <c r="F32" i="1"/>
  <c r="F42" i="1" s="1"/>
  <c r="G30" i="1"/>
  <c r="U29" i="1"/>
  <c r="T29" i="1"/>
  <c r="S29" i="1"/>
  <c r="R29" i="1"/>
  <c r="F29" i="1"/>
  <c r="U28" i="1"/>
  <c r="T28" i="1"/>
  <c r="S28" i="1"/>
  <c r="R28" i="1"/>
  <c r="H28" i="1"/>
  <c r="U27" i="1"/>
  <c r="T27" i="1"/>
  <c r="S27" i="1"/>
  <c r="R27" i="1"/>
  <c r="H27" i="1"/>
  <c r="F26" i="1"/>
  <c r="F30" i="1" s="1"/>
  <c r="U25" i="1"/>
  <c r="T25" i="1"/>
  <c r="S25" i="1"/>
  <c r="R25" i="1"/>
  <c r="H25" i="1"/>
  <c r="U24" i="1"/>
  <c r="T24" i="1"/>
  <c r="S24" i="1"/>
  <c r="R24" i="1"/>
  <c r="H24" i="1"/>
  <c r="F23" i="1"/>
  <c r="U22" i="1"/>
  <c r="T22" i="1"/>
  <c r="S22" i="1"/>
  <c r="R22" i="1"/>
  <c r="H22" i="1"/>
  <c r="U21" i="1"/>
  <c r="T21" i="1"/>
  <c r="S21" i="1"/>
  <c r="R21" i="1"/>
  <c r="I21" i="1"/>
  <c r="H21" i="1"/>
  <c r="U20" i="1"/>
  <c r="T20" i="1"/>
  <c r="S20" i="1"/>
  <c r="R20" i="1"/>
  <c r="I20" i="1"/>
  <c r="H20" i="1"/>
  <c r="U19" i="1"/>
  <c r="T19" i="1"/>
  <c r="S19" i="1"/>
  <c r="R19" i="1"/>
  <c r="I19" i="1"/>
  <c r="H19" i="1"/>
  <c r="U18" i="1"/>
  <c r="T18" i="1"/>
  <c r="S18" i="1"/>
  <c r="R18" i="1"/>
  <c r="Q18" i="1"/>
  <c r="I18" i="1"/>
  <c r="H18" i="1"/>
  <c r="H17" i="1"/>
  <c r="H30" i="1" s="1"/>
  <c r="F17" i="1"/>
  <c r="U16" i="1"/>
  <c r="T16" i="1"/>
  <c r="S16" i="1"/>
  <c r="R16" i="1"/>
  <c r="F16" i="1"/>
  <c r="U15" i="1"/>
  <c r="T15" i="1"/>
  <c r="S15" i="1"/>
  <c r="R15" i="1"/>
  <c r="I15" i="1"/>
  <c r="F15" i="1" s="1"/>
  <c r="U14" i="1"/>
  <c r="T14" i="1"/>
  <c r="S14" i="1"/>
  <c r="R14" i="1"/>
  <c r="Q14" i="1"/>
  <c r="I14" i="1"/>
  <c r="F13" i="1"/>
  <c r="U12" i="1"/>
  <c r="T12" i="1"/>
  <c r="S12" i="1"/>
  <c r="R12" i="1"/>
  <c r="Q12" i="1"/>
  <c r="I12" i="1"/>
  <c r="F12" i="1"/>
  <c r="U11" i="1"/>
  <c r="T11" i="1"/>
  <c r="K11" i="1"/>
  <c r="F11" i="1"/>
  <c r="U10" i="1"/>
  <c r="T10" i="1"/>
  <c r="S10" i="1"/>
  <c r="R10" i="1"/>
  <c r="Q10" i="1"/>
  <c r="I10" i="1"/>
  <c r="U9" i="1"/>
  <c r="T9" i="1"/>
  <c r="S9" i="1"/>
  <c r="R9" i="1"/>
  <c r="I9" i="1"/>
  <c r="I30" i="1" s="1"/>
</calcChain>
</file>

<file path=xl/sharedStrings.xml><?xml version="1.0" encoding="utf-8"?>
<sst xmlns="http://schemas.openxmlformats.org/spreadsheetml/2006/main" count="278" uniqueCount="118">
  <si>
    <t xml:space="preserve">PROGRAMA OPERATICO ANUAL 2019  </t>
  </si>
  <si>
    <t>No.</t>
  </si>
  <si>
    <t>Zona</t>
  </si>
  <si>
    <t>COLONIA O COMUNIDAD</t>
  </si>
  <si>
    <t>OBRA</t>
  </si>
  <si>
    <t xml:space="preserve">MONTO TOTAL </t>
  </si>
  <si>
    <t>APORTACIÓN FEDERAL</t>
  </si>
  <si>
    <t>APORTACIÓN MUNICIPAL</t>
  </si>
  <si>
    <t>EJERCIDO MUNICIPAL</t>
  </si>
  <si>
    <t>AVANCE FISICO  JUNIO 2019</t>
  </si>
  <si>
    <t>AVANCE FINANCIERO JUNIO 2019</t>
  </si>
  <si>
    <t>FUENTE DE RECURSOS: FONDO Y/O PROGRAMA</t>
  </si>
  <si>
    <t>METAS</t>
  </si>
  <si>
    <t>UNIDAD</t>
  </si>
  <si>
    <t>N° DE BENEFICIARIOS</t>
  </si>
  <si>
    <t>NO. DE CONTRATO</t>
  </si>
  <si>
    <t>MODALIDAD</t>
  </si>
  <si>
    <t>CONTRATISTA</t>
  </si>
  <si>
    <t>MONTO DE CONTRATO  SIN IVA</t>
  </si>
  <si>
    <t>MONTO DE CONTRATO  CON IVA</t>
  </si>
  <si>
    <t>CONVENIO MONTO + IVA</t>
  </si>
  <si>
    <t>CONVENIO MONTOC ON IVA</t>
  </si>
  <si>
    <t>FEDERAL</t>
  </si>
  <si>
    <t>MUNICIPAL</t>
  </si>
  <si>
    <t>RAMO 33 / FONDO DE INFRAESTRUCTURA SOCIAL MUNICIPAL</t>
  </si>
  <si>
    <t>PROYECTOS DE INCIDENCIA DIRECTA (HASTA 70% DEL RECURSO DISPONIBLE PARA OBRA)</t>
  </si>
  <si>
    <t>URBANA</t>
  </si>
  <si>
    <t>LA VIRGENCITA</t>
  </si>
  <si>
    <t>CONSTRUCCION DE COLECTOR PLUVIAL CALLE ANGELA ALCAZAR</t>
  </si>
  <si>
    <t>anticipo</t>
  </si>
  <si>
    <t>NA</t>
  </si>
  <si>
    <t>FISM 2019</t>
  </si>
  <si>
    <t>ML</t>
  </si>
  <si>
    <t>DGOPyP-FISM-001/2019</t>
  </si>
  <si>
    <t>RURAL</t>
  </si>
  <si>
    <t>ACATITAN</t>
  </si>
  <si>
    <t>CONSTRUCCION DE CANAL PLUVIAL</t>
  </si>
  <si>
    <t>M2</t>
  </si>
  <si>
    <t>LOMA DE FATIMA</t>
  </si>
  <si>
    <t>AMPLIACION RED DE DRENAJE SANITARIO</t>
  </si>
  <si>
    <t>DGOPyP-FISM-023/2019</t>
  </si>
  <si>
    <t>ADJUDICACION DIRECTA</t>
  </si>
  <si>
    <t>ING. JAVIER LOPEZ MICHEL</t>
  </si>
  <si>
    <t>PISCILA</t>
  </si>
  <si>
    <t>CONSTRUCCION DE DRENAJE SANITARIO</t>
  </si>
  <si>
    <t>CONSTRUCCION DE AGUA POTABLE</t>
  </si>
  <si>
    <t>CONSTRUCCION DE COLECTOR PLUVIAL</t>
  </si>
  <si>
    <t>SAN RAFAEL</t>
  </si>
  <si>
    <t>CONSTRUCCION DE TECHADO DE COMEDOR ESCOLAR JN MA. ELENA OCHOA SILVA</t>
  </si>
  <si>
    <t xml:space="preserve">EL MORALETE </t>
  </si>
  <si>
    <t>CONSTRUCCION DE TECHADO DE COMEDOR ESCOLAR E.P. FRANCISCO I. MADERO</t>
  </si>
  <si>
    <t>URBANA, RURAL</t>
  </si>
  <si>
    <t>VARIAS</t>
  </si>
  <si>
    <t>CUARTOS ADICIONALES ( HASTA 12m2)</t>
  </si>
  <si>
    <t>CUARTO</t>
  </si>
  <si>
    <t>CUARTOS ADICIONALES ( HASTA 12m2) PRIMERA ETAPA</t>
  </si>
  <si>
    <t>CUARTOS ADICIONALES ( HASTA 12m2) SEGUDNDA ETAPA</t>
  </si>
  <si>
    <t>CUARTOS ADICIONALES ( HASTA 12m2) TERCERA ETAPA</t>
  </si>
  <si>
    <t>CUARTOS ADICIONALES ( HASTA 12m2) CUARTA ETAPA</t>
  </si>
  <si>
    <t>CUARTOS ADICIONALES ( HASTA 12m2) QUINTA ETAPA</t>
  </si>
  <si>
    <t>VARIAS COMUNIDADES</t>
  </si>
  <si>
    <t>CUARTOS PARA COCINA (HASTA 9m2)</t>
  </si>
  <si>
    <t>COCINA</t>
  </si>
  <si>
    <t>CUARTOS PARA COCINA (HASTA 9m2) PRIMERA ETAPA</t>
  </si>
  <si>
    <t>CUARTOS PARA COCINA (HASTA 9m2) SEGUNDA ETAPA</t>
  </si>
  <si>
    <t>CUARTOS PARA BAÑO CON BIODIGESTOR (C/REGADERA) (4.11m2)</t>
  </si>
  <si>
    <t>BAÑO</t>
  </si>
  <si>
    <t>CUARTOS PARA BAÑO CON BIODIGESTOR (C/REGADERA) (4.11m2) PRIMERA ETAPA</t>
  </si>
  <si>
    <t>CUARTOS PARA BAÑO CON BIODIGESTOR (C/REGADERA) (4.11m2) SEGUNDA ETAPA</t>
  </si>
  <si>
    <t>PISOS FIRMES (HASTA 45m2)</t>
  </si>
  <si>
    <t>20    Y    900</t>
  </si>
  <si>
    <t>HOGARES  M2</t>
  </si>
  <si>
    <t>SUBTOTALES</t>
  </si>
  <si>
    <t>PROYECTOS DE INCIDENCIA COMPLEMENTARIA</t>
  </si>
  <si>
    <t>ANTORCHISTA 3RA SECCION</t>
  </si>
  <si>
    <t>AMPLIACION DE ALUMBRADO PUBLICO</t>
  </si>
  <si>
    <t>POSTE</t>
  </si>
  <si>
    <t>GREGORIO TORRES QUINTERO</t>
  </si>
  <si>
    <t>CONSTRUCCION DE CALLE CON CONCRETO HIDRAULICO CALLE PROF SILVESTRE URZUA</t>
  </si>
  <si>
    <t>SANTA AMALIA</t>
  </si>
  <si>
    <t>CONSTRUCCION DE VIALIDAD VEHICULAR Y PEATONAL CALLE TAMAULIPAS</t>
  </si>
  <si>
    <t>FRANCISCO VILLA II</t>
  </si>
  <si>
    <t>CONSTRUCCION DE VIALIDAD VEHICULAR  CALLES GRAL. ROQUE GONZALEZ, FRANCISCO MUNGUIA, LIBRADO RIVERA</t>
  </si>
  <si>
    <t>PARAJES DEL SUR</t>
  </si>
  <si>
    <t>CONSTRUCCION DE VIALIDAD PEATONAL AV. SOSTENES ROCHA ENTRE CLEMENTE CONTRERAS Y FCO. SOLORZANO</t>
  </si>
  <si>
    <t>LAS TUNAS</t>
  </si>
  <si>
    <t>CONSTRUCCION DE MURO DE CONTENCION Y LAVADERO SALIDA A COMUNIDAD LAS CONCHAS</t>
  </si>
  <si>
    <t>M3</t>
  </si>
  <si>
    <t>ESTAPILLA</t>
  </si>
  <si>
    <t>CONSTRUCCION  DE VIALIDAD VEHICULAR  CALLE GRISELDA ALVAREZ</t>
  </si>
  <si>
    <t>REHABILITACION DE VADO SOBRE EL RIO SALADO</t>
  </si>
  <si>
    <t>TINAJAS</t>
  </si>
  <si>
    <t>CONSTRUCCION  DE VIALIDAD VEHICULAR Y PEATONAL CALLE TOLUCA</t>
  </si>
  <si>
    <t>LOS ASMOLES</t>
  </si>
  <si>
    <t>CONSTRUCCION  DE  BANQUETAS  FRENTE A LA SECUNDARIA</t>
  </si>
  <si>
    <t>OBRAS AUTORIZADAS  RECURSOS FORTAMUN 2019</t>
  </si>
  <si>
    <t>JUNIO'19</t>
  </si>
  <si>
    <t>JUNIO '19</t>
  </si>
  <si>
    <t xml:space="preserve">AVANCE FISICO </t>
  </si>
  <si>
    <t xml:space="preserve">AVANCE FINANCIERO </t>
  </si>
  <si>
    <t>RAMO 33 / FONDO PARA EL FORTALECIMIENTODE LOS MUNICIPIOS Y DEMARCACIONES TERRIOTRIALES DEL DISTRITO FEDERAL (FORTAMUN)</t>
  </si>
  <si>
    <t>CENTRO</t>
  </si>
  <si>
    <t>REHABILITACION DE PISO DEL AUDITORIO MIGUEL DE LA MADRID HURTADO</t>
  </si>
  <si>
    <t>FORTAMUN 2019</t>
  </si>
  <si>
    <t>DGOPyP-FORTAMUN-01/2019</t>
  </si>
  <si>
    <t>INVITACION A CUANDO MENOS TRES LOCAL</t>
  </si>
  <si>
    <t>LAS AMARILLAS</t>
  </si>
  <si>
    <t xml:space="preserve">REHABILITACION DE MURO DE CONTENCION SOBRE EL RIO COLIMA </t>
  </si>
  <si>
    <t>DGOPyP-FORTAMUN-02/2019</t>
  </si>
  <si>
    <t xml:space="preserve">  CRUCE VEHICULAR CON CONCRETO HIDRAULICO EN AV. IGNACIO SANDOVAL CON AV. MIGUEL DE CERVANTES SAAVEDRA, COLIMA, COL.</t>
  </si>
  <si>
    <t>DGOPyP-FORTAMUN-03/2019</t>
  </si>
  <si>
    <t>CANALES PARA DESVIO DE AGUA PLUVIAL EN ZENTRALIA Y AV. DE LOS MAESTROS</t>
  </si>
  <si>
    <t>DGOPyP-FORTAMUN-04/2019</t>
  </si>
  <si>
    <t>MEMORIA DE CALCULO PARA EL PROYECTO DE  “AMPLIACIÓN DE COMPLEJO DE SEGURIDAD PÚBLICA MUNICIPAL DE COLIMA”</t>
  </si>
  <si>
    <t>SERVICIO</t>
  </si>
  <si>
    <t>DGOPyP-FORTAMUN-05/2019</t>
  </si>
  <si>
    <t>ESTUDIO DE MECANICA DE SUELOS COMANDANCIA DE SEGURIDAD PUBLICA MUNICIPAL</t>
  </si>
  <si>
    <t>gggg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</si>
</sst>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0.0%"/>
    <numFmt numFmtId="166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urme Geometric Sans 4"/>
      <family val="2"/>
    </font>
    <font>
      <b/>
      <sz val="22"/>
      <color theme="0"/>
      <name val="Hurme Geometric Sans 4"/>
      <family val="2"/>
    </font>
    <font>
      <b/>
      <sz val="11"/>
      <name val="Hurme Geometric Sans 4"/>
      <family val="2"/>
    </font>
    <font>
      <b/>
      <sz val="11"/>
      <color theme="1"/>
      <name val="Hurme Geometric Sans 4"/>
      <family val="2"/>
    </font>
    <font>
      <sz val="12"/>
      <color theme="1"/>
      <name val="Hurme Geometric Sans 4"/>
      <family val="2"/>
    </font>
    <font>
      <b/>
      <sz val="12"/>
      <name val="Hurme Geometric Sans 4"/>
      <family val="2"/>
    </font>
    <font>
      <sz val="14"/>
      <color theme="1"/>
      <name val="Hurme Geometric Sans 4"/>
      <family val="2"/>
    </font>
    <font>
      <b/>
      <sz val="16"/>
      <name val="Hurme Geometric Sans 4"/>
      <family val="2"/>
    </font>
    <font>
      <b/>
      <sz val="16"/>
      <color theme="0"/>
      <name val="Hurme Geometric Sans 4"/>
      <family val="2"/>
    </font>
    <font>
      <b/>
      <sz val="16"/>
      <color theme="0" tint="-0.499984740745262"/>
      <name val="Hurme Geometric Sans 4"/>
      <family val="2"/>
    </font>
    <font>
      <sz val="14"/>
      <name val="Hurme Geometric Sans 4"/>
      <family val="2"/>
    </font>
    <font>
      <b/>
      <sz val="14"/>
      <name val="Hurme Geometric Sans 4"/>
      <family val="2"/>
    </font>
    <font>
      <b/>
      <sz val="14"/>
      <color theme="0"/>
      <name val="Hurme Geometric Sans 4"/>
      <family val="2"/>
    </font>
    <font>
      <sz val="12"/>
      <name val="Hurme Geometric Sans 4"/>
      <family val="2"/>
    </font>
    <font>
      <b/>
      <sz val="12"/>
      <color theme="1"/>
      <name val="Hurme Geometric Sans 4"/>
      <family val="2"/>
    </font>
    <font>
      <b/>
      <sz val="16"/>
      <color theme="1"/>
      <name val="Hurme Geometric Sans 4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0"/>
      <name val="Arial"/>
      <family val="2"/>
    </font>
    <font>
      <sz val="10"/>
      <name val="Calibri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9" borderId="0" applyNumberFormat="0" applyBorder="0" applyAlignment="0" applyProtection="0"/>
    <xf numFmtId="0" fontId="19" fillId="3" borderId="1" applyNumberFormat="0" applyAlignment="0" applyProtection="0"/>
    <xf numFmtId="0" fontId="20" fillId="2" borderId="1" applyNumberFormat="0" applyAlignment="0" applyProtection="0"/>
    <xf numFmtId="4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/>
    <xf numFmtId="9" fontId="2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2" fillId="4" borderId="0" xfId="0" applyFont="1" applyFill="1"/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6" fillId="0" borderId="0" xfId="0" applyFont="1"/>
    <xf numFmtId="0" fontId="7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vertical="center"/>
    </xf>
    <xf numFmtId="0" fontId="9" fillId="7" borderId="9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8" fillId="0" borderId="0" xfId="0" applyFont="1" applyFill="1" applyBorder="1"/>
    <xf numFmtId="0" fontId="11" fillId="6" borderId="8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44" fontId="12" fillId="0" borderId="10" xfId="2" applyFont="1" applyFill="1" applyBorder="1" applyAlignment="1">
      <alignment horizontal="center" vertical="center"/>
    </xf>
    <xf numFmtId="9" fontId="12" fillId="0" borderId="10" xfId="3" applyFont="1" applyFill="1" applyBorder="1" applyAlignment="1">
      <alignment horizontal="center" vertical="center"/>
    </xf>
    <xf numFmtId="10" fontId="12" fillId="6" borderId="10" xfId="3" applyNumberFormat="1" applyFont="1" applyFill="1" applyBorder="1" applyAlignment="1">
      <alignment horizontal="center" vertical="center"/>
    </xf>
    <xf numFmtId="0" fontId="12" fillId="0" borderId="10" xfId="2" applyNumberFormat="1" applyFont="1" applyFill="1" applyBorder="1" applyAlignment="1">
      <alignment horizontal="center" vertical="center"/>
    </xf>
    <xf numFmtId="164" fontId="12" fillId="0" borderId="10" xfId="2" applyNumberFormat="1" applyFont="1" applyFill="1" applyBorder="1" applyAlignment="1">
      <alignment horizontal="center" vertical="center"/>
    </xf>
    <xf numFmtId="44" fontId="12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10" xfId="0" applyFont="1" applyFill="1" applyBorder="1" applyAlignment="1">
      <alignment horizontal="left" vertical="center" wrapText="1"/>
    </xf>
    <xf numFmtId="43" fontId="12" fillId="0" borderId="10" xfId="1" applyFont="1" applyFill="1" applyBorder="1" applyAlignment="1">
      <alignment horizontal="center" vertical="center"/>
    </xf>
    <xf numFmtId="10" fontId="12" fillId="0" borderId="10" xfId="3" applyNumberFormat="1" applyFont="1" applyFill="1" applyBorder="1" applyAlignment="1">
      <alignment horizontal="center" vertical="center"/>
    </xf>
    <xf numFmtId="44" fontId="12" fillId="0" borderId="10" xfId="2" applyFont="1" applyFill="1" applyBorder="1" applyAlignment="1">
      <alignment horizontal="center" vertical="center" wrapText="1"/>
    </xf>
    <xf numFmtId="9" fontId="12" fillId="0" borderId="10" xfId="3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left" vertical="center" wrapText="1"/>
    </xf>
    <xf numFmtId="44" fontId="12" fillId="8" borderId="10" xfId="2" applyFont="1" applyFill="1" applyBorder="1" applyAlignment="1">
      <alignment horizontal="center" vertical="center"/>
    </xf>
    <xf numFmtId="9" fontId="12" fillId="8" borderId="10" xfId="3" applyFont="1" applyFill="1" applyBorder="1" applyAlignment="1">
      <alignment horizontal="center" vertical="center" wrapText="1"/>
    </xf>
    <xf numFmtId="10" fontId="12" fillId="8" borderId="10" xfId="3" applyNumberFormat="1" applyFont="1" applyFill="1" applyBorder="1" applyAlignment="1">
      <alignment horizontal="center" vertical="center"/>
    </xf>
    <xf numFmtId="0" fontId="12" fillId="8" borderId="10" xfId="2" applyNumberFormat="1" applyFont="1" applyFill="1" applyBorder="1" applyAlignment="1">
      <alignment horizontal="center" vertical="center"/>
    </xf>
    <xf numFmtId="164" fontId="12" fillId="8" borderId="10" xfId="2" applyNumberFormat="1" applyFont="1" applyFill="1" applyBorder="1" applyAlignment="1">
      <alignment horizontal="center" vertical="center"/>
    </xf>
    <xf numFmtId="44" fontId="12" fillId="8" borderId="10" xfId="2" applyFont="1" applyFill="1" applyBorder="1" applyAlignment="1">
      <alignment horizontal="center" vertical="center" wrapText="1"/>
    </xf>
    <xf numFmtId="0" fontId="12" fillId="0" borderId="10" xfId="2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44" fontId="13" fillId="5" borderId="0" xfId="2" applyFont="1" applyFill="1" applyBorder="1" applyAlignment="1">
      <alignment horizontal="center" vertical="center"/>
    </xf>
    <xf numFmtId="44" fontId="12" fillId="5" borderId="0" xfId="2" applyFont="1" applyFill="1" applyBorder="1" applyAlignment="1">
      <alignment horizontal="center" vertical="center"/>
    </xf>
    <xf numFmtId="44" fontId="12" fillId="5" borderId="0" xfId="2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vertical="center"/>
    </xf>
    <xf numFmtId="165" fontId="12" fillId="0" borderId="10" xfId="3" applyNumberFormat="1" applyFont="1" applyFill="1" applyBorder="1" applyAlignment="1">
      <alignment horizontal="center" vertical="center" wrapText="1"/>
    </xf>
    <xf numFmtId="44" fontId="13" fillId="0" borderId="10" xfId="2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left" vertical="center" wrapText="1"/>
    </xf>
    <xf numFmtId="44" fontId="9" fillId="5" borderId="10" xfId="2" applyFont="1" applyFill="1" applyBorder="1" applyAlignment="1">
      <alignment horizontal="center" vertical="center"/>
    </xf>
    <xf numFmtId="44" fontId="13" fillId="5" borderId="10" xfId="2" applyFont="1" applyFill="1" applyBorder="1" applyAlignment="1">
      <alignment horizontal="center" vertical="center"/>
    </xf>
    <xf numFmtId="44" fontId="13" fillId="5" borderId="10" xfId="2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4" fontId="9" fillId="0" borderId="0" xfId="2" applyFont="1" applyFill="1" applyBorder="1" applyAlignment="1">
      <alignment horizontal="center" vertical="center"/>
    </xf>
    <xf numFmtId="44" fontId="13" fillId="0" borderId="0" xfId="2" applyFont="1" applyFill="1" applyBorder="1" applyAlignment="1">
      <alignment horizontal="center" vertical="center"/>
    </xf>
    <xf numFmtId="44" fontId="13" fillId="0" borderId="0" xfId="2" applyFont="1" applyFill="1" applyBorder="1" applyAlignment="1">
      <alignment horizontal="center" vertical="center" wrapText="1"/>
    </xf>
    <xf numFmtId="44" fontId="12" fillId="0" borderId="0" xfId="2" applyFont="1" applyFill="1" applyBorder="1" applyAlignment="1">
      <alignment horizontal="center" vertical="center"/>
    </xf>
    <xf numFmtId="44" fontId="12" fillId="0" borderId="0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4" fontId="12" fillId="0" borderId="0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44" fontId="15" fillId="0" borderId="10" xfId="2" applyFont="1" applyFill="1" applyBorder="1" applyAlignment="1">
      <alignment horizontal="center" vertical="center"/>
    </xf>
    <xf numFmtId="9" fontId="15" fillId="0" borderId="10" xfId="3" applyFont="1" applyFill="1" applyBorder="1" applyAlignment="1">
      <alignment horizontal="center" vertical="center"/>
    </xf>
    <xf numFmtId="0" fontId="15" fillId="0" borderId="10" xfId="2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44" fontId="16" fillId="0" borderId="10" xfId="2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 wrapText="1"/>
    </xf>
    <xf numFmtId="44" fontId="6" fillId="0" borderId="10" xfId="2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13">
    <cellStyle name="20% - Énfasis3 2" xfId="4"/>
    <cellStyle name="Cálculo 2" xfId="5"/>
    <cellStyle name="Entrada 2" xfId="6"/>
    <cellStyle name="Millares" xfId="1" builtinId="3"/>
    <cellStyle name="Moneda" xfId="2" builtinId="4"/>
    <cellStyle name="Moneda 2" xfId="7"/>
    <cellStyle name="Moneda 3" xfId="8"/>
    <cellStyle name="Normal" xfId="0" builtinId="0"/>
    <cellStyle name="Normal 2" xfId="9"/>
    <cellStyle name="Normal 3" xfId="10"/>
    <cellStyle name="Normal 4" xfId="11"/>
    <cellStyle name="Porcentaje" xfId="3" builtinId="5"/>
    <cellStyle name="Porcentaj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atriz.contreras/Documents/2019/PO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 etapa (2)"/>
      <sheetName val="1er etapa"/>
      <sheetName val="CONTRATOS"/>
      <sheetName val="Hoja1"/>
    </sheetNames>
    <sheetDataSet>
      <sheetData sheetId="0"/>
      <sheetData sheetId="1"/>
      <sheetData sheetId="2">
        <row r="2">
          <cell r="C2" t="str">
            <v>CONSTRUCTORA VILLA DE COLIMA S.A. DE C.V.</v>
          </cell>
          <cell r="Y2">
            <v>948717.72</v>
          </cell>
          <cell r="AC2">
            <v>1100512.56</v>
          </cell>
        </row>
        <row r="3">
          <cell r="C3" t="str">
            <v>RALAD, S.A. DE C.V.</v>
          </cell>
          <cell r="Y3">
            <v>466931.24</v>
          </cell>
          <cell r="AC3">
            <v>541640.24</v>
          </cell>
        </row>
        <row r="4">
          <cell r="C4" t="str">
            <v>CONSTRUCCIONES ALANAR S.A. DE C.V.</v>
          </cell>
          <cell r="Q4" t="str">
            <v>ADJUDICACION DIRECTA</v>
          </cell>
          <cell r="Y4">
            <v>88798.62</v>
          </cell>
          <cell r="AC4">
            <v>103006.39999999999</v>
          </cell>
        </row>
        <row r="5">
          <cell r="C5" t="str">
            <v>FLOMAR ARQUITECTURA Y CONSTRUCCION S.A. DE C.V.</v>
          </cell>
          <cell r="Q5" t="str">
            <v>ADJUDICACION DIRECTA</v>
          </cell>
          <cell r="Y5">
            <v>157441.54999999999</v>
          </cell>
          <cell r="AC5">
            <v>182632.2</v>
          </cell>
        </row>
        <row r="6">
          <cell r="C6" t="str">
            <v>CONSTRUCCIONES ALANAR S.A. DE C.V.</v>
          </cell>
          <cell r="Q6" t="str">
            <v>LICITACION PUBLICA LOCAL</v>
          </cell>
          <cell r="Y6">
            <v>1696081.16</v>
          </cell>
          <cell r="AC6">
            <v>1967454.15</v>
          </cell>
        </row>
        <row r="7">
          <cell r="C7" t="str">
            <v xml:space="preserve">CONDETTO S.A. DE C.V. </v>
          </cell>
          <cell r="Q7" t="str">
            <v>LICITACION PUBLICA LOCAL</v>
          </cell>
          <cell r="S7" t="str">
            <v>DGOPyP-FISM-02/2019</v>
          </cell>
          <cell r="Y7">
            <v>646271.25</v>
          </cell>
          <cell r="AC7">
            <v>749674.65</v>
          </cell>
        </row>
        <row r="8">
          <cell r="C8" t="str">
            <v>RODSAU INGENIERIA Y CONSTRUCCIONES ARQUITECTONICAS S.A. DE C.V.</v>
          </cell>
          <cell r="Q8" t="str">
            <v>INVITACION A CUANDO MENOS TRES LOCAL</v>
          </cell>
          <cell r="S8" t="str">
            <v>DGOPyP-FISM-03/2019</v>
          </cell>
          <cell r="Y8">
            <v>161214.60999999999</v>
          </cell>
          <cell r="AC8">
            <v>187008.95</v>
          </cell>
        </row>
        <row r="9">
          <cell r="C9" t="str">
            <v>IPABECO S.A. DE C.V.</v>
          </cell>
          <cell r="Q9" t="str">
            <v>INVITACION A CUANDO MENOS TRES LOCAL</v>
          </cell>
          <cell r="S9" t="str">
            <v>DGOPyP-FISM-04/2019</v>
          </cell>
          <cell r="Y9">
            <v>293377.03999999998</v>
          </cell>
          <cell r="AC9">
            <v>340317.37</v>
          </cell>
        </row>
        <row r="10">
          <cell r="C10" t="str">
            <v>ING. JAVIER LOPEZ MICHEL</v>
          </cell>
          <cell r="Q10" t="str">
            <v>ADJUDICACION DIRECTA</v>
          </cell>
          <cell r="S10" t="str">
            <v>DGOPyP-FISM-017/2019</v>
          </cell>
          <cell r="Y10">
            <v>149847.76</v>
          </cell>
          <cell r="AC10">
            <v>173823.4</v>
          </cell>
        </row>
        <row r="11">
          <cell r="C11" t="str">
            <v>JEMEHO S.A. DE C.V.</v>
          </cell>
          <cell r="Q11" t="str">
            <v>LICITACION PUBLICA LOCAL</v>
          </cell>
          <cell r="S11" t="str">
            <v>DGOPyP-FISM-05/2019</v>
          </cell>
          <cell r="Y11">
            <v>339791.68</v>
          </cell>
          <cell r="AC11">
            <v>394158.35</v>
          </cell>
        </row>
        <row r="12">
          <cell r="C12" t="str">
            <v>CONSTRUCTORA MACER S.A. DE C.V.</v>
          </cell>
          <cell r="Q12" t="str">
            <v>LICITACION PUBLICA LOCAL</v>
          </cell>
          <cell r="S12" t="str">
            <v>DGOPyP-FISM-06/2019</v>
          </cell>
          <cell r="Y12">
            <v>853303.3</v>
          </cell>
          <cell r="AC12">
            <v>989831.83</v>
          </cell>
        </row>
        <row r="13">
          <cell r="C13" t="str">
            <v>ING. HECTOR MIGUEL AMEZOLA GARCIA</v>
          </cell>
          <cell r="Q13" t="str">
            <v>ADJUDICACION DIRECTA</v>
          </cell>
          <cell r="S13" t="str">
            <v>DGOPyP-FISM-007/2019</v>
          </cell>
          <cell r="Y13">
            <v>202296.88</v>
          </cell>
          <cell r="AC13">
            <v>234664.38</v>
          </cell>
        </row>
        <row r="14">
          <cell r="C14" t="str">
            <v>RODSAU INGENIERIA Y CONSTRUCCIONES ARQUITECTONICAS S.A. DE C.V.</v>
          </cell>
          <cell r="Q14" t="str">
            <v>LICITACION PUBLICA LOCAL</v>
          </cell>
          <cell r="S14" t="str">
            <v>DGOPyP-FISM-008/2019</v>
          </cell>
          <cell r="Y14">
            <v>1037756.31</v>
          </cell>
          <cell r="AC14">
            <v>1037756.31</v>
          </cell>
        </row>
        <row r="15">
          <cell r="C15" t="str">
            <v>GP3 INFRAESTRUCTURA S.A. DE C.V.</v>
          </cell>
          <cell r="Q15" t="str">
            <v>LICITACION PUBLICA LOCAL</v>
          </cell>
          <cell r="Y15">
            <v>1260487.18</v>
          </cell>
          <cell r="AC15">
            <v>1260487.18</v>
          </cell>
        </row>
        <row r="16">
          <cell r="C16" t="str">
            <v>INGENIEROS Y ARQUITECTOS RAMOS S.A. DE C.V.</v>
          </cell>
          <cell r="Q16" t="str">
            <v>LICITACION PUBLICA LOCAL</v>
          </cell>
          <cell r="Y16">
            <v>963165.19</v>
          </cell>
          <cell r="AC16">
            <v>963165.19</v>
          </cell>
        </row>
        <row r="17">
          <cell r="C17" t="str">
            <v>C.P. JOEL CERVANTES LOPEZ</v>
          </cell>
          <cell r="Q17" t="str">
            <v>LICITACION PUBLICA LOCAL</v>
          </cell>
          <cell r="Y17">
            <v>1094314.3500000001</v>
          </cell>
          <cell r="AC17">
            <v>1094314.3500000001</v>
          </cell>
        </row>
        <row r="18">
          <cell r="C18" t="str">
            <v>TEPSA, TERRACERIAS, ESTRUCTURAS Y PAVIMENTOS S.A. DE C.V.</v>
          </cell>
          <cell r="Q18" t="str">
            <v>LICITACION PUBLICA LOCAL</v>
          </cell>
          <cell r="Y18">
            <v>1102724.71</v>
          </cell>
          <cell r="AC18">
            <v>1102724.71</v>
          </cell>
        </row>
        <row r="19">
          <cell r="C19" t="str">
            <v>FLOMAR ARQUITECTURA Y CONSTRUCCION S.A. DE C.V.</v>
          </cell>
          <cell r="Q19" t="str">
            <v>LICITACION PUBLICA LOCAL</v>
          </cell>
          <cell r="Y19">
            <v>1082949.6200000001</v>
          </cell>
          <cell r="AC19">
            <v>1082949.6200000001</v>
          </cell>
        </row>
        <row r="20">
          <cell r="C20" t="str">
            <v>ING. JAIME ALEJANDRO PIZANO SILVA</v>
          </cell>
          <cell r="Q20" t="str">
            <v>LICITACION PUBLICA LOCAL</v>
          </cell>
          <cell r="Y20">
            <v>1128803.97</v>
          </cell>
          <cell r="AC20">
            <v>1128803.97</v>
          </cell>
        </row>
        <row r="21">
          <cell r="C21" t="str">
            <v>ARQ. KAREN ITZEL AQUINO NAVARRO</v>
          </cell>
          <cell r="Q21" t="str">
            <v>LICITACION PUBLICA LOCAL</v>
          </cell>
          <cell r="Y21">
            <v>1078359.3500000001</v>
          </cell>
          <cell r="AC21">
            <v>1078359.3500000001</v>
          </cell>
        </row>
        <row r="22">
          <cell r="C22" t="str">
            <v>INFRAESTRUCTURA Y DESARROLLOS URBANOS DEL ESTADO DE COLIMA, S.A. DE C.V.</v>
          </cell>
          <cell r="Q22" t="str">
            <v>LICITACION PUBLICA LOCAL</v>
          </cell>
          <cell r="Y22">
            <v>1221220.46</v>
          </cell>
          <cell r="AC22">
            <v>1221220.46</v>
          </cell>
        </row>
        <row r="23">
          <cell r="C23" t="str">
            <v>M.C. JOSE FRANCISCO VENTURA RAMIREZ</v>
          </cell>
          <cell r="Q23" t="str">
            <v>ADJUDICACION DIRECTA</v>
          </cell>
        </row>
        <row r="24">
          <cell r="C24" t="str">
            <v>ING. FERNANDO LUNA PARRA</v>
          </cell>
          <cell r="Q24" t="str">
            <v>ADJUDICACION DIRECTA</v>
          </cell>
          <cell r="Y24">
            <v>166737.74</v>
          </cell>
          <cell r="AC24">
            <v>193415.78</v>
          </cell>
        </row>
        <row r="25">
          <cell r="C25" t="str">
            <v>ARQ. SERGIO ALEJANDRO SANCHEZ ZEPEDA</v>
          </cell>
          <cell r="Q25" t="str">
            <v>ADJUDICACION DIRECTA</v>
          </cell>
          <cell r="Y25">
            <v>184457.45</v>
          </cell>
          <cell r="AC25">
            <v>213970.64</v>
          </cell>
        </row>
        <row r="26">
          <cell r="C26" t="str">
            <v>ING. J. JESUS CONTRERAS RUELAS</v>
          </cell>
          <cell r="Q26" t="str">
            <v>LICITACION PUBLICA LOCAL</v>
          </cell>
          <cell r="Y26">
            <v>281119.95</v>
          </cell>
          <cell r="AC26">
            <v>281119.95</v>
          </cell>
        </row>
        <row r="27">
          <cell r="C27" t="str">
            <v>C. ROBERTO SANTANA MACIAS</v>
          </cell>
          <cell r="Q27" t="str">
            <v>LICITACION PUBLICA LOCAL</v>
          </cell>
          <cell r="Y27">
            <v>706659.21</v>
          </cell>
          <cell r="AC27">
            <v>819724.68</v>
          </cell>
        </row>
        <row r="28">
          <cell r="C28" t="str">
            <v>CONSTRUCTORA E INMOBILIARIA EL MANTO S.A. DE C.V.</v>
          </cell>
          <cell r="Q28" t="str">
            <v>LICITACION PUBLICA LOCAL</v>
          </cell>
          <cell r="Y28">
            <v>389085.1</v>
          </cell>
          <cell r="AC28">
            <v>451338.72</v>
          </cell>
        </row>
        <row r="29">
          <cell r="Y29">
            <v>92405.38</v>
          </cell>
          <cell r="AC29">
            <v>107190.24</v>
          </cell>
        </row>
      </sheetData>
      <sheetData sheetId="3">
        <row r="11">
          <cell r="U11">
            <v>945254.64040000003</v>
          </cell>
        </row>
        <row r="17">
          <cell r="U17">
            <v>135907.10799999998</v>
          </cell>
        </row>
        <row r="27">
          <cell r="U27">
            <v>377160.11479999998</v>
          </cell>
        </row>
        <row r="37">
          <cell r="U37">
            <v>719369.55720000004</v>
          </cell>
        </row>
        <row r="42">
          <cell r="U42">
            <v>0</v>
          </cell>
        </row>
        <row r="52">
          <cell r="U52">
            <v>0</v>
          </cell>
        </row>
        <row r="57">
          <cell r="U57">
            <v>0</v>
          </cell>
        </row>
        <row r="62">
          <cell r="U62">
            <v>0</v>
          </cell>
        </row>
        <row r="67">
          <cell r="U67">
            <v>0</v>
          </cell>
        </row>
        <row r="127">
          <cell r="U127">
            <v>749674.6152</v>
          </cell>
        </row>
        <row r="132">
          <cell r="U132">
            <v>173808.86680000002</v>
          </cell>
        </row>
        <row r="137">
          <cell r="U137">
            <v>245917.40160000001</v>
          </cell>
        </row>
        <row r="147">
          <cell r="U147">
            <v>234664.38079999998</v>
          </cell>
        </row>
        <row r="157">
          <cell r="U157">
            <v>322211.75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abSelected="1" topLeftCell="A7" zoomScale="55" zoomScaleNormal="55" workbookViewId="0">
      <pane ySplit="1350" topLeftCell="A46" activePane="bottomLeft"/>
      <selection activeCell="E1" sqref="E1:F1048576"/>
      <selection pane="bottomLeft" activeCell="H66" sqref="H66"/>
    </sheetView>
  </sheetViews>
  <sheetFormatPr baseColWidth="10" defaultRowHeight="16.5" x14ac:dyDescent="0.3"/>
  <cols>
    <col min="1" max="1" width="8.5703125" style="1" customWidth="1"/>
    <col min="2" max="2" width="9.7109375" style="1" customWidth="1"/>
    <col min="3" max="3" width="13.28515625" style="1" customWidth="1"/>
    <col min="4" max="4" width="25.28515625" style="1" customWidth="1"/>
    <col min="5" max="5" width="67.5703125" style="107" customWidth="1"/>
    <col min="6" max="6" width="28.28515625" style="109" customWidth="1"/>
    <col min="7" max="7" width="25.7109375" style="6" customWidth="1"/>
    <col min="8" max="8" width="28.5703125" style="6" customWidth="1"/>
    <col min="9" max="9" width="26.140625" style="6" customWidth="1"/>
    <col min="10" max="10" width="15.85546875" style="6" customWidth="1"/>
    <col min="11" max="11" width="19.7109375" style="6" customWidth="1"/>
    <col min="12" max="12" width="22.5703125" style="6" customWidth="1"/>
    <col min="13" max="13" width="21.7109375" style="6" customWidth="1"/>
    <col min="14" max="14" width="18.140625" style="6" customWidth="1"/>
    <col min="15" max="15" width="16.5703125" style="6" customWidth="1"/>
    <col min="16" max="16" width="25.42578125" style="6" customWidth="1"/>
    <col min="17" max="17" width="42.5703125" style="6" customWidth="1"/>
    <col min="18" max="18" width="32" style="6" customWidth="1"/>
    <col min="19" max="19" width="44.42578125" style="6" customWidth="1"/>
    <col min="20" max="20" width="25.42578125" style="6" customWidth="1"/>
    <col min="21" max="21" width="25.140625" style="6" customWidth="1"/>
    <col min="22" max="22" width="25.28515625" style="6" customWidth="1"/>
    <col min="23" max="23" width="19.7109375" style="6" customWidth="1"/>
    <col min="24" max="24" width="15" style="6" customWidth="1"/>
    <col min="25" max="25" width="11.42578125" style="6"/>
    <col min="26" max="26" width="15" style="6" customWidth="1"/>
    <col min="27" max="16384" width="11.42578125" style="6"/>
  </cols>
  <sheetData>
    <row r="1" spans="1:23" ht="33" customHeight="1" x14ac:dyDescent="0.3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5"/>
    </row>
    <row r="2" spans="1:23" ht="11.25" customHeight="1" x14ac:dyDescent="0.35">
      <c r="B2" s="7"/>
      <c r="C2" s="7"/>
      <c r="D2" s="7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3" ht="10.5" customHeight="1" x14ac:dyDescent="0.35">
      <c r="B3" s="11"/>
      <c r="C3" s="11"/>
      <c r="D3" s="11"/>
      <c r="E3" s="8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3" s="18" customFormat="1" ht="39.75" customHeight="1" x14ac:dyDescent="0.35">
      <c r="A4" s="12"/>
      <c r="B4" s="13" t="s">
        <v>1</v>
      </c>
      <c r="C4" s="13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5" t="s">
        <v>8</v>
      </c>
      <c r="J4" s="15" t="s">
        <v>9</v>
      </c>
      <c r="K4" s="15" t="s">
        <v>10</v>
      </c>
      <c r="L4" s="16" t="s">
        <v>11</v>
      </c>
      <c r="M4" s="17"/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14" t="s">
        <v>17</v>
      </c>
      <c r="T4" s="14" t="s">
        <v>18</v>
      </c>
      <c r="U4" s="14" t="s">
        <v>19</v>
      </c>
      <c r="V4" s="14" t="s">
        <v>20</v>
      </c>
      <c r="W4" s="14" t="s">
        <v>21</v>
      </c>
    </row>
    <row r="5" spans="1:23" s="18" customFormat="1" ht="38.25" customHeight="1" x14ac:dyDescent="0.35">
      <c r="A5" s="12"/>
      <c r="B5" s="19"/>
      <c r="C5" s="19"/>
      <c r="D5" s="20"/>
      <c r="E5" s="20"/>
      <c r="F5" s="20"/>
      <c r="G5" s="20"/>
      <c r="H5" s="20"/>
      <c r="I5" s="21"/>
      <c r="J5" s="21"/>
      <c r="K5" s="21"/>
      <c r="L5" s="22"/>
      <c r="M5" s="23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s="18" customFormat="1" ht="30" customHeight="1" x14ac:dyDescent="0.35">
      <c r="A6" s="12"/>
      <c r="B6" s="24"/>
      <c r="C6" s="24"/>
      <c r="D6" s="25"/>
      <c r="E6" s="25"/>
      <c r="F6" s="25"/>
      <c r="G6" s="25"/>
      <c r="H6" s="25"/>
      <c r="I6" s="26"/>
      <c r="J6" s="26"/>
      <c r="K6" s="26"/>
      <c r="L6" s="27" t="s">
        <v>22</v>
      </c>
      <c r="M6" s="28" t="s">
        <v>23</v>
      </c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s="33" customFormat="1" ht="28.5" customHeight="1" x14ac:dyDescent="0.4">
      <c r="A7" s="29"/>
      <c r="B7" s="30" t="s">
        <v>24</v>
      </c>
      <c r="C7" s="31"/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s="33" customFormat="1" ht="28.5" customHeight="1" x14ac:dyDescent="0.4">
      <c r="A8" s="29"/>
      <c r="B8" s="34" t="s">
        <v>25</v>
      </c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47" customFormat="1" ht="47.25" customHeight="1" x14ac:dyDescent="0.3">
      <c r="A9" s="37"/>
      <c r="B9" s="38">
        <v>1</v>
      </c>
      <c r="C9" s="39" t="s">
        <v>26</v>
      </c>
      <c r="D9" s="39" t="s">
        <v>27</v>
      </c>
      <c r="E9" s="40" t="s">
        <v>28</v>
      </c>
      <c r="F9" s="41">
        <v>2822712.622</v>
      </c>
      <c r="G9" s="41">
        <v>0</v>
      </c>
      <c r="H9" s="41">
        <v>2822712.622</v>
      </c>
      <c r="I9" s="41">
        <f>+[1]Hoja1!U11</f>
        <v>945254.64040000003</v>
      </c>
      <c r="J9" s="42">
        <v>0.3</v>
      </c>
      <c r="K9" s="43" t="s">
        <v>29</v>
      </c>
      <c r="L9" s="41" t="s">
        <v>30</v>
      </c>
      <c r="M9" s="41" t="s">
        <v>31</v>
      </c>
      <c r="N9" s="44">
        <v>642.66999999999996</v>
      </c>
      <c r="O9" s="41" t="s">
        <v>32</v>
      </c>
      <c r="P9" s="45">
        <v>450</v>
      </c>
      <c r="Q9" s="41" t="s">
        <v>33</v>
      </c>
      <c r="R9" s="39" t="str">
        <f>[1]CONTRATOS!Q6</f>
        <v>LICITACION PUBLICA LOCAL</v>
      </c>
      <c r="S9" s="39" t="str">
        <f>[1]CONTRATOS!C6</f>
        <v>CONSTRUCCIONES ALANAR S.A. DE C.V.</v>
      </c>
      <c r="T9" s="46">
        <f>[1]CONTRATOS!Y6</f>
        <v>1696081.16</v>
      </c>
      <c r="U9" s="46">
        <f>[1]CONTRATOS!AC6</f>
        <v>1967454.15</v>
      </c>
      <c r="V9" s="41"/>
      <c r="W9" s="41"/>
    </row>
    <row r="10" spans="1:23" ht="65.25" x14ac:dyDescent="0.3">
      <c r="B10" s="38">
        <v>2</v>
      </c>
      <c r="C10" s="39" t="s">
        <v>34</v>
      </c>
      <c r="D10" s="39" t="s">
        <v>35</v>
      </c>
      <c r="E10" s="48" t="s">
        <v>36</v>
      </c>
      <c r="F10" s="41">
        <v>280000</v>
      </c>
      <c r="G10" s="41">
        <v>0</v>
      </c>
      <c r="H10" s="41">
        <v>280000</v>
      </c>
      <c r="I10" s="41">
        <f>+[1]Hoja1!U17</f>
        <v>135907.10799999998</v>
      </c>
      <c r="J10" s="42">
        <v>1</v>
      </c>
      <c r="K10" s="43">
        <v>0.57999999999999996</v>
      </c>
      <c r="L10" s="41" t="s">
        <v>30</v>
      </c>
      <c r="M10" s="41" t="s">
        <v>31</v>
      </c>
      <c r="N10" s="49">
        <v>220.84</v>
      </c>
      <c r="O10" s="41" t="s">
        <v>37</v>
      </c>
      <c r="P10" s="45">
        <v>50</v>
      </c>
      <c r="Q10" s="41" t="str">
        <f>[1]CONTRATOS!S8</f>
        <v>DGOPyP-FISM-03/2019</v>
      </c>
      <c r="R10" s="39" t="str">
        <f>[1]CONTRATOS!Q8</f>
        <v>INVITACION A CUANDO MENOS TRES LOCAL</v>
      </c>
      <c r="S10" s="39" t="str">
        <f>[1]CONTRATOS!C8</f>
        <v>RODSAU INGENIERIA Y CONSTRUCCIONES ARQUITECTONICAS S.A. DE C.V.</v>
      </c>
      <c r="T10" s="46">
        <f>[1]CONTRATOS!Y8</f>
        <v>161214.60999999999</v>
      </c>
      <c r="U10" s="46">
        <f>[1]CONTRATOS!AC8</f>
        <v>187008.95</v>
      </c>
      <c r="V10" s="41"/>
      <c r="W10" s="41"/>
    </row>
    <row r="11" spans="1:23" ht="43.5" x14ac:dyDescent="0.3">
      <c r="B11" s="38">
        <v>3</v>
      </c>
      <c r="C11" s="39" t="s">
        <v>34</v>
      </c>
      <c r="D11" s="39" t="s">
        <v>38</v>
      </c>
      <c r="E11" s="40" t="s">
        <v>39</v>
      </c>
      <c r="F11" s="41">
        <f>SUM(G11:I11)</f>
        <v>139468.79</v>
      </c>
      <c r="G11" s="41">
        <v>0</v>
      </c>
      <c r="H11" s="41">
        <v>139468.79</v>
      </c>
      <c r="I11" s="41">
        <v>0</v>
      </c>
      <c r="J11" s="42">
        <v>1</v>
      </c>
      <c r="K11" s="50">
        <f>+I11/U11</f>
        <v>0</v>
      </c>
      <c r="L11" s="41" t="s">
        <v>30</v>
      </c>
      <c r="M11" s="41" t="s">
        <v>31</v>
      </c>
      <c r="N11" s="44">
        <v>177.36</v>
      </c>
      <c r="O11" s="41" t="s">
        <v>32</v>
      </c>
      <c r="P11" s="45">
        <v>20</v>
      </c>
      <c r="Q11" s="41" t="s">
        <v>40</v>
      </c>
      <c r="R11" s="39" t="s">
        <v>41</v>
      </c>
      <c r="S11" s="39" t="s">
        <v>42</v>
      </c>
      <c r="T11" s="51">
        <f>+[1]CONTRATOS!Y29</f>
        <v>92405.38</v>
      </c>
      <c r="U11" s="41">
        <f>+[1]CONTRATOS!AC29</f>
        <v>107190.24</v>
      </c>
      <c r="V11" s="41"/>
      <c r="W11" s="41"/>
    </row>
    <row r="12" spans="1:23" ht="43.5" x14ac:dyDescent="0.3">
      <c r="B12" s="38">
        <v>4</v>
      </c>
      <c r="C12" s="39" t="s">
        <v>34</v>
      </c>
      <c r="D12" s="39" t="s">
        <v>43</v>
      </c>
      <c r="E12" s="40" t="s">
        <v>44</v>
      </c>
      <c r="F12" s="41">
        <f>SUM(G12:H12)</f>
        <v>459277.15</v>
      </c>
      <c r="G12" s="41">
        <v>0</v>
      </c>
      <c r="H12" s="41">
        <v>459277.15</v>
      </c>
      <c r="I12" s="41">
        <f>+[1]Hoja1!U27</f>
        <v>377160.11479999998</v>
      </c>
      <c r="J12" s="42">
        <v>1</v>
      </c>
      <c r="K12" s="50">
        <v>0.61</v>
      </c>
      <c r="L12" s="41" t="s">
        <v>30</v>
      </c>
      <c r="M12" s="41" t="s">
        <v>31</v>
      </c>
      <c r="N12" s="44">
        <v>320</v>
      </c>
      <c r="O12" s="41" t="s">
        <v>32</v>
      </c>
      <c r="P12" s="45">
        <v>100</v>
      </c>
      <c r="Q12" s="41" t="str">
        <f>[1]CONTRATOS!S11</f>
        <v>DGOPyP-FISM-05/2019</v>
      </c>
      <c r="R12" s="39" t="str">
        <f>[1]CONTRATOS!Q11</f>
        <v>LICITACION PUBLICA LOCAL</v>
      </c>
      <c r="S12" s="39" t="str">
        <f>[1]CONTRATOS!C11</f>
        <v>JEMEHO S.A. DE C.V.</v>
      </c>
      <c r="T12" s="46">
        <f>[1]CONTRATOS!Y11</f>
        <v>339791.68</v>
      </c>
      <c r="U12" s="46">
        <f>[1]CONTRATOS!AC11</f>
        <v>394158.35</v>
      </c>
      <c r="V12" s="41"/>
      <c r="W12" s="41"/>
    </row>
    <row r="13" spans="1:23" ht="21.75" x14ac:dyDescent="0.3">
      <c r="B13" s="38">
        <v>5</v>
      </c>
      <c r="C13" s="39" t="s">
        <v>34</v>
      </c>
      <c r="D13" s="39" t="s">
        <v>43</v>
      </c>
      <c r="E13" s="40" t="s">
        <v>45</v>
      </c>
      <c r="F13" s="41">
        <f>SUM(G13:I13)</f>
        <v>94490.33</v>
      </c>
      <c r="G13" s="41">
        <v>0</v>
      </c>
      <c r="H13" s="41">
        <v>94490.33</v>
      </c>
      <c r="I13" s="41"/>
      <c r="J13" s="42"/>
      <c r="K13" s="50"/>
      <c r="L13" s="41" t="s">
        <v>30</v>
      </c>
      <c r="M13" s="41" t="s">
        <v>31</v>
      </c>
      <c r="N13" s="44">
        <v>110</v>
      </c>
      <c r="O13" s="41" t="s">
        <v>32</v>
      </c>
      <c r="P13" s="45">
        <v>100</v>
      </c>
      <c r="Q13" s="41"/>
      <c r="R13" s="39"/>
      <c r="S13" s="39"/>
      <c r="T13" s="51"/>
      <c r="U13" s="41"/>
      <c r="V13" s="41"/>
      <c r="W13" s="41"/>
    </row>
    <row r="14" spans="1:23" ht="43.5" x14ac:dyDescent="0.3">
      <c r="B14" s="38">
        <v>6</v>
      </c>
      <c r="C14" s="39" t="s">
        <v>34</v>
      </c>
      <c r="D14" s="39" t="s">
        <v>43</v>
      </c>
      <c r="E14" s="40" t="s">
        <v>46</v>
      </c>
      <c r="F14" s="41">
        <v>1535300</v>
      </c>
      <c r="G14" s="41">
        <v>0</v>
      </c>
      <c r="H14" s="41">
        <v>1535300</v>
      </c>
      <c r="I14" s="41">
        <f>+[1]Hoja1!U37</f>
        <v>719369.55720000004</v>
      </c>
      <c r="J14" s="42">
        <v>0.5</v>
      </c>
      <c r="K14" s="50" t="s">
        <v>29</v>
      </c>
      <c r="L14" s="41" t="s">
        <v>30</v>
      </c>
      <c r="M14" s="41" t="s">
        <v>31</v>
      </c>
      <c r="N14" s="44">
        <v>202</v>
      </c>
      <c r="O14" s="41" t="s">
        <v>32</v>
      </c>
      <c r="P14" s="45">
        <v>250</v>
      </c>
      <c r="Q14" s="41" t="str">
        <f>[1]CONTRATOS!S12</f>
        <v>DGOPyP-FISM-06/2019</v>
      </c>
      <c r="R14" s="39" t="str">
        <f>[1]CONTRATOS!Q12</f>
        <v>LICITACION PUBLICA LOCAL</v>
      </c>
      <c r="S14" s="39" t="str">
        <f>[1]CONTRATOS!C12</f>
        <v>CONSTRUCTORA MACER S.A. DE C.V.</v>
      </c>
      <c r="T14" s="51">
        <f>[1]CONTRATOS!Y12</f>
        <v>853303.3</v>
      </c>
      <c r="U14" s="41">
        <f>[1]CONTRATOS!AC12</f>
        <v>989831.83</v>
      </c>
      <c r="V14" s="41"/>
      <c r="W14" s="41"/>
    </row>
    <row r="15" spans="1:23" s="47" customFormat="1" ht="42" customHeight="1" x14ac:dyDescent="0.3">
      <c r="A15" s="37">
        <v>23</v>
      </c>
      <c r="B15" s="38">
        <v>7</v>
      </c>
      <c r="C15" s="39" t="s">
        <v>26</v>
      </c>
      <c r="D15" s="39" t="s">
        <v>47</v>
      </c>
      <c r="E15" s="40" t="s">
        <v>48</v>
      </c>
      <c r="F15" s="41">
        <f>SUM(G15:I15)</f>
        <v>223911.7</v>
      </c>
      <c r="G15" s="41">
        <v>0</v>
      </c>
      <c r="H15" s="41">
        <v>223911.7</v>
      </c>
      <c r="I15" s="41">
        <f>+[1]Hoja1!U42</f>
        <v>0</v>
      </c>
      <c r="J15" s="42">
        <v>0</v>
      </c>
      <c r="K15" s="50"/>
      <c r="L15" s="41" t="s">
        <v>30</v>
      </c>
      <c r="M15" s="41" t="s">
        <v>31</v>
      </c>
      <c r="N15" s="44">
        <v>100</v>
      </c>
      <c r="O15" s="41" t="s">
        <v>37</v>
      </c>
      <c r="P15" s="45">
        <v>100</v>
      </c>
      <c r="Q15" s="41"/>
      <c r="R15" s="39" t="str">
        <f>[1]CONTRATOS!Q24</f>
        <v>ADJUDICACION DIRECTA</v>
      </c>
      <c r="S15" s="39" t="str">
        <f>[1]CONTRATOS!C24</f>
        <v>ING. FERNANDO LUNA PARRA</v>
      </c>
      <c r="T15" s="51">
        <f>[1]CONTRATOS!Y24</f>
        <v>166737.74</v>
      </c>
      <c r="U15" s="41">
        <f>[1]CONTRATOS!AC24</f>
        <v>193415.78</v>
      </c>
      <c r="V15" s="41"/>
      <c r="W15" s="41"/>
    </row>
    <row r="16" spans="1:23" ht="50.1" customHeight="1" x14ac:dyDescent="0.3">
      <c r="B16" s="38">
        <v>8</v>
      </c>
      <c r="C16" s="39" t="s">
        <v>26</v>
      </c>
      <c r="D16" s="39" t="s">
        <v>49</v>
      </c>
      <c r="E16" s="40" t="s">
        <v>50</v>
      </c>
      <c r="F16" s="41">
        <f>SUM(G16:I16)</f>
        <v>238580.62</v>
      </c>
      <c r="G16" s="41">
        <v>0</v>
      </c>
      <c r="H16" s="41">
        <v>238580.62</v>
      </c>
      <c r="I16" s="41"/>
      <c r="J16" s="52">
        <v>0</v>
      </c>
      <c r="K16" s="50"/>
      <c r="L16" s="41" t="s">
        <v>30</v>
      </c>
      <c r="M16" s="41" t="s">
        <v>31</v>
      </c>
      <c r="N16" s="44">
        <v>100</v>
      </c>
      <c r="O16" s="41" t="s">
        <v>37</v>
      </c>
      <c r="P16" s="45">
        <v>250</v>
      </c>
      <c r="Q16" s="41"/>
      <c r="R16" s="39" t="str">
        <f>[1]CONTRATOS!Q25</f>
        <v>ADJUDICACION DIRECTA</v>
      </c>
      <c r="S16" s="39" t="str">
        <f>[1]CONTRATOS!C25</f>
        <v>ARQ. SERGIO ALEJANDRO SANCHEZ ZEPEDA</v>
      </c>
      <c r="T16" s="51">
        <f>[1]CONTRATOS!Y25</f>
        <v>184457.45</v>
      </c>
      <c r="U16" s="41">
        <f>[1]CONTRATOS!AC25</f>
        <v>213970.64</v>
      </c>
      <c r="V16" s="41"/>
      <c r="W16" s="41"/>
    </row>
    <row r="17" spans="1:23" ht="56.25" customHeight="1" x14ac:dyDescent="0.3">
      <c r="B17" s="53">
        <v>9</v>
      </c>
      <c r="C17" s="54" t="s">
        <v>51</v>
      </c>
      <c r="D17" s="54" t="s">
        <v>52</v>
      </c>
      <c r="E17" s="55" t="s">
        <v>53</v>
      </c>
      <c r="F17" s="56">
        <f>SUM(G17:I17)</f>
        <v>6723557</v>
      </c>
      <c r="G17" s="56">
        <v>0</v>
      </c>
      <c r="H17" s="56">
        <f>67235570/10</f>
        <v>6723557</v>
      </c>
      <c r="I17" s="56"/>
      <c r="J17" s="57"/>
      <c r="K17" s="58"/>
      <c r="L17" s="56" t="s">
        <v>30</v>
      </c>
      <c r="M17" s="56" t="s">
        <v>31</v>
      </c>
      <c r="N17" s="59">
        <v>100</v>
      </c>
      <c r="O17" s="56" t="s">
        <v>54</v>
      </c>
      <c r="P17" s="60">
        <v>400</v>
      </c>
      <c r="Q17" s="56"/>
      <c r="R17" s="54"/>
      <c r="S17" s="54"/>
      <c r="T17" s="61"/>
      <c r="U17" s="56"/>
      <c r="V17" s="56"/>
      <c r="W17" s="56"/>
    </row>
    <row r="18" spans="1:23" s="47" customFormat="1" ht="56.25" customHeight="1" x14ac:dyDescent="0.3">
      <c r="A18" s="37"/>
      <c r="B18" s="38">
        <v>9.1</v>
      </c>
      <c r="C18" s="39" t="s">
        <v>51</v>
      </c>
      <c r="D18" s="39" t="s">
        <v>52</v>
      </c>
      <c r="E18" s="40" t="s">
        <v>55</v>
      </c>
      <c r="F18" s="41">
        <v>1411946.97</v>
      </c>
      <c r="G18" s="41">
        <v>0</v>
      </c>
      <c r="H18" s="41">
        <f>F18</f>
        <v>1411946.97</v>
      </c>
      <c r="I18" s="41">
        <f>+[1]Hoja1!U52</f>
        <v>0</v>
      </c>
      <c r="J18" s="52">
        <v>0</v>
      </c>
      <c r="K18" s="50">
        <v>0</v>
      </c>
      <c r="L18" s="41" t="s">
        <v>30</v>
      </c>
      <c r="M18" s="41" t="s">
        <v>31</v>
      </c>
      <c r="N18" s="44"/>
      <c r="O18" s="41"/>
      <c r="P18" s="45"/>
      <c r="Q18" s="41" t="str">
        <f>[1]CONTRATOS!S14</f>
        <v>DGOPyP-FISM-008/2019</v>
      </c>
      <c r="R18" s="39" t="str">
        <f>[1]CONTRATOS!Q14</f>
        <v>LICITACION PUBLICA LOCAL</v>
      </c>
      <c r="S18" s="39" t="str">
        <f>[1]CONTRATOS!C14</f>
        <v>RODSAU INGENIERIA Y CONSTRUCCIONES ARQUITECTONICAS S.A. DE C.V.</v>
      </c>
      <c r="T18" s="51">
        <f>[1]CONTRATOS!Y14</f>
        <v>1037756.31</v>
      </c>
      <c r="U18" s="41">
        <f>[1]CONTRATOS!AC14</f>
        <v>1037756.31</v>
      </c>
      <c r="V18" s="41"/>
      <c r="W18" s="41"/>
    </row>
    <row r="19" spans="1:23" s="47" customFormat="1" ht="56.25" customHeight="1" x14ac:dyDescent="0.3">
      <c r="A19" s="37"/>
      <c r="B19" s="38">
        <v>9.1999999999999993</v>
      </c>
      <c r="C19" s="39" t="s">
        <v>51</v>
      </c>
      <c r="D19" s="39" t="s">
        <v>52</v>
      </c>
      <c r="E19" s="40" t="s">
        <v>56</v>
      </c>
      <c r="F19" s="41">
        <v>1613653.68</v>
      </c>
      <c r="G19" s="41">
        <v>0</v>
      </c>
      <c r="H19" s="41">
        <f t="shared" ref="H19:H22" si="0">F19</f>
        <v>1613653.68</v>
      </c>
      <c r="I19" s="41">
        <f>+[1]Hoja1!U57</f>
        <v>0</v>
      </c>
      <c r="J19" s="52">
        <v>0</v>
      </c>
      <c r="K19" s="50">
        <v>0</v>
      </c>
      <c r="L19" s="41" t="s">
        <v>30</v>
      </c>
      <c r="M19" s="41" t="s">
        <v>31</v>
      </c>
      <c r="N19" s="44"/>
      <c r="O19" s="41"/>
      <c r="P19" s="45"/>
      <c r="Q19" s="41"/>
      <c r="R19" s="39" t="str">
        <f>[1]CONTRATOS!Q15</f>
        <v>LICITACION PUBLICA LOCAL</v>
      </c>
      <c r="S19" s="39" t="str">
        <f>[1]CONTRATOS!C15</f>
        <v>GP3 INFRAESTRUCTURA S.A. DE C.V.</v>
      </c>
      <c r="T19" s="51">
        <f>[1]CONTRATOS!Y15</f>
        <v>1260487.18</v>
      </c>
      <c r="U19" s="41">
        <f>[1]CONTRATOS!AC15</f>
        <v>1260487.18</v>
      </c>
      <c r="V19" s="41"/>
      <c r="W19" s="41"/>
    </row>
    <row r="20" spans="1:23" s="47" customFormat="1" ht="56.25" customHeight="1" x14ac:dyDescent="0.3">
      <c r="A20" s="37"/>
      <c r="B20" s="38">
        <v>9.3000000000000007</v>
      </c>
      <c r="C20" s="39" t="s">
        <v>51</v>
      </c>
      <c r="D20" s="39" t="s">
        <v>52</v>
      </c>
      <c r="E20" s="40" t="s">
        <v>57</v>
      </c>
      <c r="F20" s="41">
        <v>1143004.69</v>
      </c>
      <c r="G20" s="41">
        <v>0</v>
      </c>
      <c r="H20" s="41">
        <f t="shared" si="0"/>
        <v>1143004.69</v>
      </c>
      <c r="I20" s="41">
        <f>+[1]Hoja1!U62</f>
        <v>0</v>
      </c>
      <c r="J20" s="52">
        <v>0</v>
      </c>
      <c r="K20" s="50">
        <v>0</v>
      </c>
      <c r="L20" s="41" t="s">
        <v>30</v>
      </c>
      <c r="M20" s="41" t="s">
        <v>31</v>
      </c>
      <c r="N20" s="44"/>
      <c r="O20" s="41"/>
      <c r="P20" s="45"/>
      <c r="Q20" s="41"/>
      <c r="R20" s="39" t="str">
        <f>[1]CONTRATOS!Q16</f>
        <v>LICITACION PUBLICA LOCAL</v>
      </c>
      <c r="S20" s="39" t="str">
        <f>[1]CONTRATOS!C16</f>
        <v>INGENIEROS Y ARQUITECTOS RAMOS S.A. DE C.V.</v>
      </c>
      <c r="T20" s="51">
        <f>[1]CONTRATOS!Y16</f>
        <v>963165.19</v>
      </c>
      <c r="U20" s="41">
        <f>[1]CONTRATOS!AC16</f>
        <v>963165.19</v>
      </c>
      <c r="V20" s="41"/>
      <c r="W20" s="41"/>
    </row>
    <row r="21" spans="1:23" s="47" customFormat="1" ht="56.25" customHeight="1" x14ac:dyDescent="0.3">
      <c r="A21" s="37"/>
      <c r="B21" s="38">
        <v>9.4</v>
      </c>
      <c r="C21" s="39" t="s">
        <v>51</v>
      </c>
      <c r="D21" s="39" t="s">
        <v>52</v>
      </c>
      <c r="E21" s="40" t="s">
        <v>58</v>
      </c>
      <c r="F21" s="41">
        <v>1277475.83</v>
      </c>
      <c r="G21" s="41">
        <v>0</v>
      </c>
      <c r="H21" s="41">
        <f t="shared" si="0"/>
        <v>1277475.83</v>
      </c>
      <c r="I21" s="41">
        <f>+[1]Hoja1!U67</f>
        <v>0</v>
      </c>
      <c r="J21" s="52">
        <v>0</v>
      </c>
      <c r="K21" s="50">
        <v>0</v>
      </c>
      <c r="L21" s="41" t="s">
        <v>30</v>
      </c>
      <c r="M21" s="41" t="s">
        <v>31</v>
      </c>
      <c r="N21" s="44"/>
      <c r="O21" s="41"/>
      <c r="P21" s="45"/>
      <c r="Q21" s="41"/>
      <c r="R21" s="39" t="str">
        <f>[1]CONTRATOS!Q17</f>
        <v>LICITACION PUBLICA LOCAL</v>
      </c>
      <c r="S21" s="39" t="str">
        <f>[1]CONTRATOS!C17</f>
        <v>C.P. JOEL CERVANTES LOPEZ</v>
      </c>
      <c r="T21" s="51">
        <f>[1]CONTRATOS!Y17</f>
        <v>1094314.3500000001</v>
      </c>
      <c r="U21" s="41">
        <f>[1]CONTRATOS!AC17</f>
        <v>1094314.3500000001</v>
      </c>
      <c r="V21" s="41"/>
      <c r="W21" s="41"/>
    </row>
    <row r="22" spans="1:23" s="47" customFormat="1" ht="64.5" customHeight="1" x14ac:dyDescent="0.3">
      <c r="A22" s="37"/>
      <c r="B22" s="38">
        <v>9.5</v>
      </c>
      <c r="C22" s="39" t="s">
        <v>51</v>
      </c>
      <c r="D22" s="39" t="s">
        <v>52</v>
      </c>
      <c r="E22" s="40" t="s">
        <v>59</v>
      </c>
      <c r="F22" s="41">
        <v>1277475.83</v>
      </c>
      <c r="G22" s="41">
        <v>0</v>
      </c>
      <c r="H22" s="41">
        <f t="shared" si="0"/>
        <v>1277475.83</v>
      </c>
      <c r="I22" s="41"/>
      <c r="J22" s="52">
        <v>0</v>
      </c>
      <c r="K22" s="50">
        <v>0</v>
      </c>
      <c r="L22" s="41" t="s">
        <v>30</v>
      </c>
      <c r="M22" s="41" t="s">
        <v>31</v>
      </c>
      <c r="N22" s="44"/>
      <c r="O22" s="41"/>
      <c r="P22" s="45"/>
      <c r="Q22" s="41"/>
      <c r="R22" s="39" t="str">
        <f>[1]CONTRATOS!Q18</f>
        <v>LICITACION PUBLICA LOCAL</v>
      </c>
      <c r="S22" s="39" t="str">
        <f>[1]CONTRATOS!C18</f>
        <v>TEPSA, TERRACERIAS, ESTRUCTURAS Y PAVIMENTOS S.A. DE C.V.</v>
      </c>
      <c r="T22" s="51">
        <f>[1]CONTRATOS!Y18</f>
        <v>1102724.71</v>
      </c>
      <c r="U22" s="41">
        <f>[1]CONTRATOS!AC18</f>
        <v>1102724.71</v>
      </c>
      <c r="V22" s="41"/>
      <c r="W22" s="41"/>
    </row>
    <row r="23" spans="1:23" ht="50.1" customHeight="1" x14ac:dyDescent="0.3">
      <c r="B23" s="38">
        <v>10</v>
      </c>
      <c r="C23" s="39" t="s">
        <v>34</v>
      </c>
      <c r="D23" s="39" t="s">
        <v>60</v>
      </c>
      <c r="E23" s="40" t="s">
        <v>61</v>
      </c>
      <c r="F23" s="41">
        <f>SUM(G23:I23)</f>
        <v>2707398.8</v>
      </c>
      <c r="G23" s="41">
        <v>0</v>
      </c>
      <c r="H23" s="41">
        <v>2707398.8</v>
      </c>
      <c r="I23" s="41"/>
      <c r="J23" s="52">
        <v>0</v>
      </c>
      <c r="K23" s="50">
        <v>0</v>
      </c>
      <c r="L23" s="41" t="s">
        <v>30</v>
      </c>
      <c r="M23" s="41" t="s">
        <v>31</v>
      </c>
      <c r="N23" s="44">
        <v>40</v>
      </c>
      <c r="O23" s="41" t="s">
        <v>62</v>
      </c>
      <c r="P23" s="45">
        <v>160</v>
      </c>
      <c r="Q23" s="41"/>
      <c r="R23" s="39"/>
      <c r="S23" s="39"/>
      <c r="T23" s="51"/>
      <c r="U23" s="41"/>
      <c r="V23" s="41"/>
      <c r="W23" s="41"/>
    </row>
    <row r="24" spans="1:23" ht="50.1" customHeight="1" x14ac:dyDescent="0.3">
      <c r="B24" s="38">
        <v>10.1</v>
      </c>
      <c r="C24" s="39" t="s">
        <v>34</v>
      </c>
      <c r="D24" s="39" t="s">
        <v>60</v>
      </c>
      <c r="E24" s="40" t="s">
        <v>63</v>
      </c>
      <c r="F24" s="41">
        <v>1286014.43</v>
      </c>
      <c r="G24" s="41"/>
      <c r="H24" s="41">
        <f>F24</f>
        <v>1286014.43</v>
      </c>
      <c r="I24" s="41"/>
      <c r="J24" s="52">
        <v>0</v>
      </c>
      <c r="K24" s="50">
        <v>0</v>
      </c>
      <c r="L24" s="41" t="s">
        <v>30</v>
      </c>
      <c r="M24" s="41" t="s">
        <v>31</v>
      </c>
      <c r="N24" s="44"/>
      <c r="O24" s="41"/>
      <c r="P24" s="45"/>
      <c r="Q24" s="41"/>
      <c r="R24" s="39" t="str">
        <f>[1]CONTRATOS!Q21</f>
        <v>LICITACION PUBLICA LOCAL</v>
      </c>
      <c r="S24" s="39" t="str">
        <f>[1]CONTRATOS!C21</f>
        <v>ARQ. KAREN ITZEL AQUINO NAVARRO</v>
      </c>
      <c r="T24" s="51">
        <f>[1]CONTRATOS!Y21</f>
        <v>1078359.3500000001</v>
      </c>
      <c r="U24" s="41">
        <f>[1]CONTRATOS!AC21</f>
        <v>1078359.3500000001</v>
      </c>
      <c r="V24" s="41"/>
      <c r="W24" s="41"/>
    </row>
    <row r="25" spans="1:23" ht="67.5" customHeight="1" x14ac:dyDescent="0.3">
      <c r="B25" s="38">
        <v>10.199999999999999</v>
      </c>
      <c r="C25" s="39" t="s">
        <v>34</v>
      </c>
      <c r="D25" s="39" t="s">
        <v>60</v>
      </c>
      <c r="E25" s="40" t="s">
        <v>64</v>
      </c>
      <c r="F25" s="41">
        <v>1421384.37</v>
      </c>
      <c r="G25" s="41"/>
      <c r="H25" s="41">
        <f>F25</f>
        <v>1421384.37</v>
      </c>
      <c r="I25" s="41"/>
      <c r="J25" s="52">
        <v>0</v>
      </c>
      <c r="K25" s="50">
        <v>0</v>
      </c>
      <c r="L25" s="41" t="s">
        <v>30</v>
      </c>
      <c r="M25" s="41" t="s">
        <v>31</v>
      </c>
      <c r="N25" s="44"/>
      <c r="O25" s="41"/>
      <c r="P25" s="45"/>
      <c r="Q25" s="41"/>
      <c r="R25" s="39" t="str">
        <f>[1]CONTRATOS!Q22</f>
        <v>LICITACION PUBLICA LOCAL</v>
      </c>
      <c r="S25" s="39" t="str">
        <f>[1]CONTRATOS!C22</f>
        <v>INFRAESTRUCTURA Y DESARROLLOS URBANOS DEL ESTADO DE COLIMA, S.A. DE C.V.</v>
      </c>
      <c r="T25" s="51">
        <f>[1]CONTRATOS!Y22</f>
        <v>1221220.46</v>
      </c>
      <c r="U25" s="41">
        <f>[1]CONTRATOS!AC22</f>
        <v>1221220.46</v>
      </c>
      <c r="V25" s="41"/>
      <c r="W25" s="41"/>
    </row>
    <row r="26" spans="1:23" ht="50.1" customHeight="1" x14ac:dyDescent="0.3">
      <c r="B26" s="38">
        <v>11</v>
      </c>
      <c r="C26" s="39" t="s">
        <v>34</v>
      </c>
      <c r="D26" s="39" t="s">
        <v>60</v>
      </c>
      <c r="E26" s="40" t="s">
        <v>65</v>
      </c>
      <c r="F26" s="41">
        <f>SUM(G26:I26)</f>
        <v>2413345.6</v>
      </c>
      <c r="G26" s="41">
        <v>0</v>
      </c>
      <c r="H26" s="41">
        <v>2413345.6</v>
      </c>
      <c r="I26" s="41"/>
      <c r="J26" s="52">
        <v>0</v>
      </c>
      <c r="K26" s="50">
        <v>0</v>
      </c>
      <c r="L26" s="41" t="s">
        <v>30</v>
      </c>
      <c r="M26" s="41" t="s">
        <v>31</v>
      </c>
      <c r="N26" s="44">
        <v>40</v>
      </c>
      <c r="O26" s="41" t="s">
        <v>66</v>
      </c>
      <c r="P26" s="45">
        <v>160</v>
      </c>
      <c r="Q26" s="41"/>
      <c r="R26" s="39"/>
      <c r="S26" s="39"/>
      <c r="T26" s="51"/>
      <c r="U26" s="41"/>
      <c r="V26" s="41"/>
      <c r="W26" s="41"/>
    </row>
    <row r="27" spans="1:23" ht="50.1" customHeight="1" x14ac:dyDescent="0.3">
      <c r="B27" s="38">
        <v>11.1</v>
      </c>
      <c r="C27" s="39" t="s">
        <v>34</v>
      </c>
      <c r="D27" s="39" t="s">
        <v>60</v>
      </c>
      <c r="E27" s="40" t="s">
        <v>67</v>
      </c>
      <c r="F27" s="41">
        <v>1146339.1599999999</v>
      </c>
      <c r="G27" s="41"/>
      <c r="H27" s="41">
        <f>F27</f>
        <v>1146339.1599999999</v>
      </c>
      <c r="I27" s="41"/>
      <c r="J27" s="52">
        <v>0</v>
      </c>
      <c r="K27" s="50">
        <v>0</v>
      </c>
      <c r="L27" s="41"/>
      <c r="M27" s="41" t="s">
        <v>31</v>
      </c>
      <c r="N27" s="44"/>
      <c r="O27" s="41"/>
      <c r="P27" s="45"/>
      <c r="Q27" s="41"/>
      <c r="R27" s="39" t="str">
        <f>[1]CONTRATOS!Q19</f>
        <v>LICITACION PUBLICA LOCAL</v>
      </c>
      <c r="S27" s="39" t="str">
        <f>[1]CONTRATOS!C19</f>
        <v>FLOMAR ARQUITECTURA Y CONSTRUCCION S.A. DE C.V.</v>
      </c>
      <c r="T27" s="51">
        <f>[1]CONTRATOS!Y19</f>
        <v>1082949.6200000001</v>
      </c>
      <c r="U27" s="41">
        <f>[1]CONTRATOS!AC19</f>
        <v>1082949.6200000001</v>
      </c>
      <c r="V27" s="41"/>
      <c r="W27" s="41"/>
    </row>
    <row r="28" spans="1:23" ht="50.1" customHeight="1" x14ac:dyDescent="0.3">
      <c r="B28" s="38">
        <v>11.2</v>
      </c>
      <c r="C28" s="39" t="s">
        <v>34</v>
      </c>
      <c r="D28" s="39" t="s">
        <v>60</v>
      </c>
      <c r="E28" s="40" t="s">
        <v>68</v>
      </c>
      <c r="F28" s="41">
        <v>1267006.44</v>
      </c>
      <c r="G28" s="41"/>
      <c r="H28" s="41">
        <f>F28</f>
        <v>1267006.44</v>
      </c>
      <c r="I28" s="41"/>
      <c r="J28" s="52">
        <v>0</v>
      </c>
      <c r="K28" s="50">
        <v>0</v>
      </c>
      <c r="L28" s="41"/>
      <c r="M28" s="41" t="s">
        <v>31</v>
      </c>
      <c r="N28" s="44"/>
      <c r="O28" s="41"/>
      <c r="P28" s="45"/>
      <c r="Q28" s="41"/>
      <c r="R28" s="39" t="str">
        <f>[1]CONTRATOS!Q20</f>
        <v>LICITACION PUBLICA LOCAL</v>
      </c>
      <c r="S28" s="39" t="str">
        <f>[1]CONTRATOS!C20</f>
        <v>ING. JAIME ALEJANDRO PIZANO SILVA</v>
      </c>
      <c r="T28" s="51">
        <f>[1]CONTRATOS!Y20</f>
        <v>1128803.97</v>
      </c>
      <c r="U28" s="41">
        <f>[1]CONTRATOS!AC20</f>
        <v>1128803.97</v>
      </c>
      <c r="V28" s="41"/>
      <c r="W28" s="41"/>
    </row>
    <row r="29" spans="1:23" s="47" customFormat="1" ht="43.5" customHeight="1" x14ac:dyDescent="0.3">
      <c r="A29" s="37">
        <v>24</v>
      </c>
      <c r="B29" s="38">
        <v>12</v>
      </c>
      <c r="C29" s="39" t="s">
        <v>34</v>
      </c>
      <c r="D29" s="39" t="s">
        <v>60</v>
      </c>
      <c r="E29" s="40" t="s">
        <v>69</v>
      </c>
      <c r="F29" s="41">
        <f>SUM(G29:I29)</f>
        <v>338270.6</v>
      </c>
      <c r="G29" s="41">
        <v>0</v>
      </c>
      <c r="H29" s="41">
        <v>338270.6</v>
      </c>
      <c r="I29" s="41"/>
      <c r="J29" s="52">
        <v>0</v>
      </c>
      <c r="K29" s="50">
        <v>0</v>
      </c>
      <c r="L29" s="41" t="s">
        <v>30</v>
      </c>
      <c r="M29" s="41" t="s">
        <v>31</v>
      </c>
      <c r="N29" s="62" t="s">
        <v>70</v>
      </c>
      <c r="O29" s="51" t="s">
        <v>71</v>
      </c>
      <c r="P29" s="45">
        <v>80</v>
      </c>
      <c r="Q29" s="41"/>
      <c r="R29" s="39" t="str">
        <f>[1]CONTRATOS!Q26</f>
        <v>LICITACION PUBLICA LOCAL</v>
      </c>
      <c r="S29" s="39" t="str">
        <f>[1]CONTRATOS!C26</f>
        <v>ING. J. JESUS CONTRERAS RUELAS</v>
      </c>
      <c r="T29" s="51">
        <f>[1]CONTRATOS!Y26</f>
        <v>281119.95</v>
      </c>
      <c r="U29" s="41">
        <f>[1]CONTRATOS!AC26</f>
        <v>281119.95</v>
      </c>
      <c r="V29" s="41"/>
      <c r="W29" s="41"/>
    </row>
    <row r="30" spans="1:23" s="47" customFormat="1" ht="43.5" customHeight="1" x14ac:dyDescent="0.3">
      <c r="A30" s="37"/>
      <c r="B30" s="63"/>
      <c r="C30" s="63"/>
      <c r="D30" s="64"/>
      <c r="E30" s="65" t="s">
        <v>72</v>
      </c>
      <c r="F30" s="66">
        <f>SUM(F9:F29)-F23-F26-F17</f>
        <v>17976313.212000001</v>
      </c>
      <c r="G30" s="66">
        <f>SUM(G9:G29)-G23-G26-G17</f>
        <v>0</v>
      </c>
      <c r="H30" s="66">
        <f>SUM(H9:H29)-H23-H26-H17</f>
        <v>17976313.212000001</v>
      </c>
      <c r="I30" s="66">
        <f>SUM(I9:I29)-I23-I26-I17</f>
        <v>2177691.4204000002</v>
      </c>
      <c r="J30" s="67"/>
      <c r="K30" s="67"/>
      <c r="L30" s="68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</row>
    <row r="31" spans="1:23" s="33" customFormat="1" ht="28.5" customHeight="1" x14ac:dyDescent="0.4">
      <c r="A31" s="29"/>
      <c r="B31" s="34" t="s">
        <v>73</v>
      </c>
      <c r="C31" s="35"/>
      <c r="D31" s="35"/>
      <c r="E31" s="36"/>
      <c r="F31" s="69"/>
      <c r="G31" s="69"/>
      <c r="H31" s="69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ht="62.25" customHeight="1" x14ac:dyDescent="0.3">
      <c r="B32" s="38">
        <v>13</v>
      </c>
      <c r="C32" s="39" t="s">
        <v>26</v>
      </c>
      <c r="D32" s="39" t="s">
        <v>74</v>
      </c>
      <c r="E32" s="40" t="s">
        <v>75</v>
      </c>
      <c r="F32" s="41">
        <f>SUM(G32:I32)</f>
        <v>275000</v>
      </c>
      <c r="G32" s="41">
        <v>0</v>
      </c>
      <c r="H32" s="41">
        <v>275000</v>
      </c>
      <c r="I32" s="41"/>
      <c r="J32" s="42">
        <v>0</v>
      </c>
      <c r="K32" s="70">
        <v>0</v>
      </c>
      <c r="L32" s="51" t="s">
        <v>30</v>
      </c>
      <c r="M32" s="41" t="s">
        <v>31</v>
      </c>
      <c r="N32" s="44">
        <v>10</v>
      </c>
      <c r="O32" s="41" t="s">
        <v>76</v>
      </c>
      <c r="P32" s="45">
        <v>150</v>
      </c>
      <c r="Q32" s="41"/>
      <c r="R32" s="51"/>
      <c r="S32" s="39"/>
      <c r="T32" s="51"/>
      <c r="U32" s="46"/>
      <c r="V32" s="71"/>
      <c r="W32" s="41"/>
    </row>
    <row r="33" spans="1:23" ht="62.25" customHeight="1" x14ac:dyDescent="0.3">
      <c r="B33" s="38">
        <v>14</v>
      </c>
      <c r="C33" s="39" t="s">
        <v>26</v>
      </c>
      <c r="D33" s="39" t="s">
        <v>77</v>
      </c>
      <c r="E33" s="40" t="s">
        <v>78</v>
      </c>
      <c r="F33" s="41">
        <f>SUM(G33:H33)</f>
        <v>1217404.3700000001</v>
      </c>
      <c r="G33" s="41">
        <v>0</v>
      </c>
      <c r="H33" s="41">
        <v>1217404.3700000001</v>
      </c>
      <c r="I33" s="41">
        <f>+[1]Hoja1!U127</f>
        <v>749674.6152</v>
      </c>
      <c r="J33" s="42">
        <v>0.8</v>
      </c>
      <c r="K33" s="50">
        <v>0.3</v>
      </c>
      <c r="L33" s="51" t="s">
        <v>30</v>
      </c>
      <c r="M33" s="41" t="s">
        <v>31</v>
      </c>
      <c r="N33" s="49">
        <v>1203.77</v>
      </c>
      <c r="O33" s="41" t="s">
        <v>37</v>
      </c>
      <c r="P33" s="45">
        <v>100</v>
      </c>
      <c r="Q33" s="41" t="str">
        <f>[1]CONTRATOS!S7</f>
        <v>DGOPyP-FISM-02/2019</v>
      </c>
      <c r="R33" s="39" t="str">
        <f>[1]CONTRATOS!Q7</f>
        <v>LICITACION PUBLICA LOCAL</v>
      </c>
      <c r="S33" s="39" t="str">
        <f>[1]CONTRATOS!C7</f>
        <v xml:space="preserve">CONDETTO S.A. DE C.V. </v>
      </c>
      <c r="T33" s="46">
        <f>[1]CONTRATOS!Y7</f>
        <v>646271.25</v>
      </c>
      <c r="U33" s="46">
        <f>[1]CONTRATOS!AC7</f>
        <v>749674.65</v>
      </c>
      <c r="V33" s="71"/>
      <c r="W33" s="41"/>
    </row>
    <row r="34" spans="1:23" ht="62.25" customHeight="1" x14ac:dyDescent="0.3">
      <c r="B34" s="38">
        <v>15</v>
      </c>
      <c r="C34" s="39" t="s">
        <v>26</v>
      </c>
      <c r="D34" s="39" t="s">
        <v>79</v>
      </c>
      <c r="E34" s="40" t="s">
        <v>80</v>
      </c>
      <c r="F34" s="41">
        <f t="shared" ref="F34:F41" si="1">SUM(G34:H34)</f>
        <v>177547.48</v>
      </c>
      <c r="G34" s="41">
        <v>0</v>
      </c>
      <c r="H34" s="41">
        <v>177547.48</v>
      </c>
      <c r="I34" s="41">
        <f>+[1]Hoja1!U132</f>
        <v>173808.86680000002</v>
      </c>
      <c r="J34" s="42">
        <v>1</v>
      </c>
      <c r="K34" s="50">
        <v>0</v>
      </c>
      <c r="L34" s="51" t="s">
        <v>30</v>
      </c>
      <c r="M34" s="41" t="s">
        <v>31</v>
      </c>
      <c r="N34" s="49">
        <v>504.38</v>
      </c>
      <c r="O34" s="41" t="s">
        <v>37</v>
      </c>
      <c r="P34" s="45">
        <v>50</v>
      </c>
      <c r="Q34" s="41" t="str">
        <f>[1]CONTRATOS!S10</f>
        <v>DGOPyP-FISM-017/2019</v>
      </c>
      <c r="R34" s="39" t="str">
        <f>[1]CONTRATOS!Q10</f>
        <v>ADJUDICACION DIRECTA</v>
      </c>
      <c r="S34" s="39" t="str">
        <f>[1]CONTRATOS!C10</f>
        <v>ING. JAVIER LOPEZ MICHEL</v>
      </c>
      <c r="T34" s="46">
        <f>[1]CONTRATOS!Y10</f>
        <v>149847.76</v>
      </c>
      <c r="U34" s="46">
        <f>[1]CONTRATOS!AC10</f>
        <v>173823.4</v>
      </c>
      <c r="V34" s="71"/>
      <c r="W34" s="41"/>
    </row>
    <row r="35" spans="1:23" ht="62.25" customHeight="1" x14ac:dyDescent="0.3">
      <c r="B35" s="38">
        <v>16</v>
      </c>
      <c r="C35" s="39" t="s">
        <v>26</v>
      </c>
      <c r="D35" s="39" t="s">
        <v>81</v>
      </c>
      <c r="E35" s="40" t="s">
        <v>82</v>
      </c>
      <c r="F35" s="41">
        <f t="shared" si="1"/>
        <v>1083952.25</v>
      </c>
      <c r="G35" s="41">
        <v>0</v>
      </c>
      <c r="H35" s="41">
        <v>1083952.25</v>
      </c>
      <c r="I35" s="41">
        <f>+[1]Hoja1!U137</f>
        <v>245917.40160000001</v>
      </c>
      <c r="J35" s="42">
        <v>0</v>
      </c>
      <c r="K35" s="50">
        <v>0</v>
      </c>
      <c r="L35" s="51" t="s">
        <v>30</v>
      </c>
      <c r="M35" s="41" t="s">
        <v>31</v>
      </c>
      <c r="N35" s="49">
        <v>2120.5500000000002</v>
      </c>
      <c r="O35" s="41" t="s">
        <v>37</v>
      </c>
      <c r="P35" s="45">
        <v>150</v>
      </c>
      <c r="Q35" s="41"/>
      <c r="R35" s="51" t="str">
        <f>[1]CONTRATOS!Q27</f>
        <v>LICITACION PUBLICA LOCAL</v>
      </c>
      <c r="S35" s="39" t="str">
        <f>[1]CONTRATOS!C27</f>
        <v>C. ROBERTO SANTANA MACIAS</v>
      </c>
      <c r="T35" s="46">
        <f>[1]CONTRATOS!Y27</f>
        <v>706659.21</v>
      </c>
      <c r="U35" s="46">
        <f>[1]CONTRATOS!AC27</f>
        <v>819724.68</v>
      </c>
      <c r="V35" s="71"/>
      <c r="W35" s="41"/>
    </row>
    <row r="36" spans="1:23" ht="62.25" customHeight="1" x14ac:dyDescent="0.3">
      <c r="B36" s="38">
        <v>17</v>
      </c>
      <c r="C36" s="39" t="s">
        <v>26</v>
      </c>
      <c r="D36" s="39" t="s">
        <v>83</v>
      </c>
      <c r="E36" s="40" t="s">
        <v>84</v>
      </c>
      <c r="F36" s="41">
        <f t="shared" si="1"/>
        <v>241247.35</v>
      </c>
      <c r="G36" s="41">
        <v>0</v>
      </c>
      <c r="H36" s="41">
        <v>241247.35</v>
      </c>
      <c r="I36" s="41"/>
      <c r="J36" s="42">
        <v>0</v>
      </c>
      <c r="K36" s="70">
        <v>0</v>
      </c>
      <c r="L36" s="51" t="s">
        <v>30</v>
      </c>
      <c r="M36" s="41" t="s">
        <v>31</v>
      </c>
      <c r="N36" s="44">
        <v>410</v>
      </c>
      <c r="O36" s="41" t="s">
        <v>37</v>
      </c>
      <c r="P36" s="45">
        <v>400</v>
      </c>
      <c r="Q36" s="41"/>
      <c r="R36" s="51"/>
      <c r="S36" s="39"/>
      <c r="T36" s="51"/>
      <c r="U36" s="46"/>
      <c r="V36" s="71"/>
      <c r="W36" s="41"/>
    </row>
    <row r="37" spans="1:23" ht="62.25" customHeight="1" x14ac:dyDescent="0.3">
      <c r="B37" s="38">
        <v>18</v>
      </c>
      <c r="C37" s="39" t="s">
        <v>34</v>
      </c>
      <c r="D37" s="39" t="s">
        <v>85</v>
      </c>
      <c r="E37" s="40" t="s">
        <v>86</v>
      </c>
      <c r="F37" s="41">
        <f t="shared" si="1"/>
        <v>251241.18</v>
      </c>
      <c r="G37" s="41">
        <v>0</v>
      </c>
      <c r="H37" s="41">
        <v>251241.18</v>
      </c>
      <c r="I37" s="41">
        <f>+[1]Hoja1!U147</f>
        <v>234664.38079999998</v>
      </c>
      <c r="J37" s="42">
        <v>1</v>
      </c>
      <c r="K37" s="50">
        <v>0</v>
      </c>
      <c r="L37" s="51" t="s">
        <v>30</v>
      </c>
      <c r="M37" s="41" t="s">
        <v>31</v>
      </c>
      <c r="N37" s="44">
        <v>36.25</v>
      </c>
      <c r="O37" s="41" t="s">
        <v>87</v>
      </c>
      <c r="P37" s="45">
        <v>200</v>
      </c>
      <c r="Q37" s="41" t="str">
        <f>+[1]CONTRATOS!S13</f>
        <v>DGOPyP-FISM-007/2019</v>
      </c>
      <c r="R37" s="39" t="str">
        <f>[1]CONTRATOS!Q13</f>
        <v>ADJUDICACION DIRECTA</v>
      </c>
      <c r="S37" s="39" t="str">
        <f>[1]CONTRATOS!C13</f>
        <v>ING. HECTOR MIGUEL AMEZOLA GARCIA</v>
      </c>
      <c r="T37" s="46">
        <f>[1]CONTRATOS!Y13</f>
        <v>202296.88</v>
      </c>
      <c r="U37" s="46">
        <f>[1]CONTRATOS!AC13</f>
        <v>234664.38</v>
      </c>
      <c r="V37" s="71"/>
      <c r="W37" s="41"/>
    </row>
    <row r="38" spans="1:23" ht="62.25" customHeight="1" x14ac:dyDescent="0.3">
      <c r="B38" s="38">
        <v>19</v>
      </c>
      <c r="C38" s="39" t="s">
        <v>34</v>
      </c>
      <c r="D38" s="39" t="s">
        <v>88</v>
      </c>
      <c r="E38" s="40" t="s">
        <v>89</v>
      </c>
      <c r="F38" s="41">
        <f t="shared" si="1"/>
        <v>505574.11</v>
      </c>
      <c r="G38" s="41">
        <v>0</v>
      </c>
      <c r="H38" s="41">
        <v>505574.11</v>
      </c>
      <c r="I38" s="41"/>
      <c r="J38" s="42">
        <v>0</v>
      </c>
      <c r="K38" s="50">
        <v>0</v>
      </c>
      <c r="L38" s="51" t="s">
        <v>30</v>
      </c>
      <c r="M38" s="41" t="s">
        <v>31</v>
      </c>
      <c r="N38" s="49">
        <v>2171.42</v>
      </c>
      <c r="O38" s="41" t="s">
        <v>37</v>
      </c>
      <c r="P38" s="45">
        <v>180</v>
      </c>
      <c r="Q38" s="41"/>
      <c r="R38" s="51" t="str">
        <f>[1]CONTRATOS!Q28</f>
        <v>LICITACION PUBLICA LOCAL</v>
      </c>
      <c r="S38" s="39" t="str">
        <f>[1]CONTRATOS!C28</f>
        <v>CONSTRUCTORA E INMOBILIARIA EL MANTO S.A. DE C.V.</v>
      </c>
      <c r="T38" s="46">
        <f>[1]CONTRATOS!Y28</f>
        <v>389085.1</v>
      </c>
      <c r="U38" s="46">
        <f>[1]CONTRATOS!AC28</f>
        <v>451338.72</v>
      </c>
      <c r="V38" s="71"/>
      <c r="W38" s="41"/>
    </row>
    <row r="39" spans="1:23" ht="62.25" customHeight="1" x14ac:dyDescent="0.3">
      <c r="B39" s="38">
        <v>20</v>
      </c>
      <c r="C39" s="39" t="s">
        <v>34</v>
      </c>
      <c r="D39" s="39" t="s">
        <v>43</v>
      </c>
      <c r="E39" s="40" t="s">
        <v>90</v>
      </c>
      <c r="F39" s="41">
        <f t="shared" si="1"/>
        <v>364108.7</v>
      </c>
      <c r="G39" s="41">
        <v>0</v>
      </c>
      <c r="H39" s="41">
        <v>364108.7</v>
      </c>
      <c r="I39" s="41">
        <f>+[1]Hoja1!U157</f>
        <v>322211.75</v>
      </c>
      <c r="J39" s="42">
        <v>1</v>
      </c>
      <c r="K39" s="50">
        <v>0</v>
      </c>
      <c r="L39" s="51" t="s">
        <v>30</v>
      </c>
      <c r="M39" s="41" t="s">
        <v>31</v>
      </c>
      <c r="N39" s="49">
        <v>272.60000000000002</v>
      </c>
      <c r="O39" s="41" t="s">
        <v>37</v>
      </c>
      <c r="P39" s="45">
        <v>450</v>
      </c>
      <c r="Q39" s="41" t="str">
        <f>[1]CONTRATOS!S9</f>
        <v>DGOPyP-FISM-04/2019</v>
      </c>
      <c r="R39" s="39" t="str">
        <f>[1]CONTRATOS!Q9</f>
        <v>INVITACION A CUANDO MENOS TRES LOCAL</v>
      </c>
      <c r="S39" s="39" t="str">
        <f>[1]CONTRATOS!C9</f>
        <v>IPABECO S.A. DE C.V.</v>
      </c>
      <c r="T39" s="46">
        <f>[1]CONTRATOS!Y9</f>
        <v>293377.03999999998</v>
      </c>
      <c r="U39" s="46">
        <f>[1]CONTRATOS!AC9</f>
        <v>340317.37</v>
      </c>
      <c r="V39" s="71"/>
      <c r="W39" s="41"/>
    </row>
    <row r="40" spans="1:23" ht="62.25" customHeight="1" x14ac:dyDescent="0.3">
      <c r="B40" s="38">
        <v>21</v>
      </c>
      <c r="C40" s="39" t="s">
        <v>34</v>
      </c>
      <c r="D40" s="39" t="s">
        <v>91</v>
      </c>
      <c r="E40" s="40" t="s">
        <v>92</v>
      </c>
      <c r="F40" s="41">
        <f t="shared" si="1"/>
        <v>206699.51999999999</v>
      </c>
      <c r="G40" s="41">
        <v>0</v>
      </c>
      <c r="H40" s="41">
        <v>206699.51999999999</v>
      </c>
      <c r="I40" s="41"/>
      <c r="J40" s="42">
        <v>0</v>
      </c>
      <c r="K40" s="70">
        <v>0</v>
      </c>
      <c r="L40" s="51" t="s">
        <v>30</v>
      </c>
      <c r="M40" s="41" t="s">
        <v>31</v>
      </c>
      <c r="N40" s="44">
        <v>511.76</v>
      </c>
      <c r="O40" s="41" t="s">
        <v>37</v>
      </c>
      <c r="P40" s="45">
        <v>60</v>
      </c>
      <c r="Q40" s="41"/>
      <c r="R40" s="51"/>
      <c r="S40" s="39"/>
      <c r="T40" s="51"/>
      <c r="U40" s="46"/>
      <c r="V40" s="71"/>
      <c r="W40" s="41"/>
    </row>
    <row r="41" spans="1:23" ht="62.25" customHeight="1" x14ac:dyDescent="0.3">
      <c r="B41" s="38">
        <v>22</v>
      </c>
      <c r="C41" s="39" t="s">
        <v>34</v>
      </c>
      <c r="D41" s="39" t="s">
        <v>93</v>
      </c>
      <c r="E41" s="40" t="s">
        <v>94</v>
      </c>
      <c r="F41" s="41">
        <f t="shared" si="1"/>
        <v>160936.71</v>
      </c>
      <c r="G41" s="41">
        <v>0</v>
      </c>
      <c r="H41" s="41">
        <v>160936.71</v>
      </c>
      <c r="I41" s="41"/>
      <c r="J41" s="42">
        <v>0</v>
      </c>
      <c r="K41" s="70">
        <v>0</v>
      </c>
      <c r="L41" s="51" t="s">
        <v>30</v>
      </c>
      <c r="M41" s="41" t="s">
        <v>31</v>
      </c>
      <c r="N41" s="44">
        <v>371</v>
      </c>
      <c r="O41" s="41" t="s">
        <v>37</v>
      </c>
      <c r="P41" s="45">
        <v>120</v>
      </c>
      <c r="Q41" s="41"/>
      <c r="R41" s="51"/>
      <c r="S41" s="39"/>
      <c r="T41" s="51"/>
      <c r="U41" s="46"/>
      <c r="V41" s="71"/>
      <c r="W41" s="41"/>
    </row>
    <row r="42" spans="1:23" ht="62.25" customHeight="1" x14ac:dyDescent="0.3">
      <c r="B42" s="72"/>
      <c r="C42" s="72"/>
      <c r="D42" s="73"/>
      <c r="E42" s="74" t="s">
        <v>72</v>
      </c>
      <c r="F42" s="75">
        <f>SUM(F32:F41)</f>
        <v>4483711.67</v>
      </c>
      <c r="G42" s="75">
        <f>SUM(G39:G41)</f>
        <v>0</v>
      </c>
      <c r="H42" s="75">
        <f>SUM(H32:H41)</f>
        <v>4483711.67</v>
      </c>
      <c r="I42" s="75">
        <f>SUM(I32:I41)</f>
        <v>1726277.0144</v>
      </c>
      <c r="J42" s="76"/>
      <c r="K42" s="76"/>
      <c r="L42" s="77"/>
      <c r="M42" s="76"/>
      <c r="N42" s="76"/>
      <c r="O42" s="76"/>
      <c r="P42" s="76"/>
      <c r="Q42" s="41"/>
      <c r="R42" s="51"/>
      <c r="S42" s="39"/>
      <c r="T42" s="51"/>
      <c r="U42" s="46"/>
      <c r="V42" s="71"/>
      <c r="W42" s="41"/>
    </row>
    <row r="43" spans="1:23" s="47" customFormat="1" ht="32.25" customHeight="1" x14ac:dyDescent="0.3">
      <c r="A43" s="37"/>
      <c r="B43" s="78"/>
      <c r="C43" s="78"/>
      <c r="D43" s="79"/>
      <c r="E43" s="80"/>
      <c r="F43" s="81"/>
      <c r="G43" s="81"/>
      <c r="H43" s="81"/>
      <c r="I43" s="81"/>
      <c r="J43" s="82"/>
      <c r="K43" s="82"/>
      <c r="L43" s="83"/>
      <c r="M43" s="82"/>
      <c r="N43" s="82"/>
      <c r="O43" s="82"/>
      <c r="P43" s="82"/>
      <c r="Q43" s="84"/>
      <c r="R43" s="85"/>
      <c r="S43" s="86"/>
      <c r="T43" s="85"/>
      <c r="U43" s="87"/>
      <c r="V43" s="82"/>
      <c r="W43" s="84"/>
    </row>
    <row r="44" spans="1:23" ht="33" customHeight="1" x14ac:dyDescent="0.3">
      <c r="B44" s="88" t="s">
        <v>95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4"/>
      <c r="W44" s="5"/>
    </row>
    <row r="45" spans="1:23" s="18" customFormat="1" ht="39.75" customHeight="1" x14ac:dyDescent="0.35">
      <c r="A45" s="12"/>
      <c r="B45" s="13" t="s">
        <v>1</v>
      </c>
      <c r="C45" s="13" t="s">
        <v>2</v>
      </c>
      <c r="D45" s="14" t="s">
        <v>3</v>
      </c>
      <c r="E45" s="14" t="s">
        <v>4</v>
      </c>
      <c r="F45" s="14" t="s">
        <v>5</v>
      </c>
      <c r="G45" s="14" t="s">
        <v>6</v>
      </c>
      <c r="H45" s="14" t="s">
        <v>7</v>
      </c>
      <c r="I45" s="90"/>
      <c r="J45" s="90" t="s">
        <v>96</v>
      </c>
      <c r="K45" s="90" t="s">
        <v>97</v>
      </c>
      <c r="L45" s="16" t="s">
        <v>11</v>
      </c>
      <c r="M45" s="17"/>
      <c r="N45" s="14" t="s">
        <v>12</v>
      </c>
      <c r="O45" s="14" t="s">
        <v>13</v>
      </c>
      <c r="P45" s="14" t="s">
        <v>14</v>
      </c>
      <c r="Q45" s="14" t="s">
        <v>15</v>
      </c>
      <c r="R45" s="14" t="s">
        <v>16</v>
      </c>
      <c r="S45" s="14" t="s">
        <v>17</v>
      </c>
      <c r="T45" s="14" t="s">
        <v>18</v>
      </c>
      <c r="U45" s="14" t="s">
        <v>19</v>
      </c>
      <c r="V45" s="14" t="s">
        <v>20</v>
      </c>
      <c r="W45" s="14" t="s">
        <v>21</v>
      </c>
    </row>
    <row r="46" spans="1:23" s="18" customFormat="1" ht="28.5" customHeight="1" x14ac:dyDescent="0.35">
      <c r="A46" s="12"/>
      <c r="B46" s="19"/>
      <c r="C46" s="19"/>
      <c r="D46" s="20"/>
      <c r="E46" s="20"/>
      <c r="F46" s="20"/>
      <c r="G46" s="20"/>
      <c r="H46" s="20"/>
      <c r="I46" s="15" t="s">
        <v>8</v>
      </c>
      <c r="J46" s="15" t="s">
        <v>98</v>
      </c>
      <c r="K46" s="15" t="s">
        <v>99</v>
      </c>
      <c r="L46" s="22"/>
      <c r="M46" s="23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s="18" customFormat="1" ht="30" customHeight="1" x14ac:dyDescent="0.35">
      <c r="A47" s="12"/>
      <c r="B47" s="24"/>
      <c r="C47" s="24"/>
      <c r="D47" s="25"/>
      <c r="E47" s="25"/>
      <c r="F47" s="25"/>
      <c r="G47" s="25"/>
      <c r="H47" s="25"/>
      <c r="I47" s="26"/>
      <c r="J47" s="26"/>
      <c r="K47" s="26"/>
      <c r="L47" s="27" t="s">
        <v>22</v>
      </c>
      <c r="M47" s="28" t="s">
        <v>23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23" s="33" customFormat="1" ht="28.5" customHeight="1" x14ac:dyDescent="0.4">
      <c r="A48" s="29"/>
      <c r="B48" s="30" t="s">
        <v>100</v>
      </c>
      <c r="C48" s="31"/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 s="100" customFormat="1" ht="47.25" customHeight="1" x14ac:dyDescent="0.25">
      <c r="A49" s="12"/>
      <c r="B49" s="91">
        <v>1</v>
      </c>
      <c r="C49" s="39" t="s">
        <v>26</v>
      </c>
      <c r="D49" s="91" t="s">
        <v>101</v>
      </c>
      <c r="E49" s="92" t="s">
        <v>102</v>
      </c>
      <c r="F49" s="93">
        <f>+H49</f>
        <v>1300000</v>
      </c>
      <c r="G49" s="93"/>
      <c r="H49" s="93">
        <v>1300000</v>
      </c>
      <c r="I49" s="93">
        <v>788963.27</v>
      </c>
      <c r="J49" s="94">
        <v>1</v>
      </c>
      <c r="K49" s="50">
        <f>+I49/U49</f>
        <v>0.71690528457030966</v>
      </c>
      <c r="L49" s="93" t="s">
        <v>30</v>
      </c>
      <c r="M49" s="93" t="s">
        <v>103</v>
      </c>
      <c r="N49" s="95"/>
      <c r="O49" s="93" t="s">
        <v>4</v>
      </c>
      <c r="P49" s="93"/>
      <c r="Q49" s="93" t="s">
        <v>104</v>
      </c>
      <c r="R49" s="96" t="s">
        <v>105</v>
      </c>
      <c r="S49" s="97" t="str">
        <f>[1]CONTRATOS!C2</f>
        <v>CONSTRUCTORA VILLA DE COLIMA S.A. DE C.V.</v>
      </c>
      <c r="T49" s="98">
        <f>[1]CONTRATOS!Y2</f>
        <v>948717.72</v>
      </c>
      <c r="U49" s="98">
        <f>[1]CONTRATOS!AC2</f>
        <v>1100512.56</v>
      </c>
      <c r="V49" s="99"/>
      <c r="W49" s="97"/>
    </row>
    <row r="50" spans="1:23" s="100" customFormat="1" ht="47.25" customHeight="1" x14ac:dyDescent="0.25">
      <c r="A50" s="12"/>
      <c r="B50" s="91">
        <v>2</v>
      </c>
      <c r="C50" s="39" t="s">
        <v>26</v>
      </c>
      <c r="D50" s="91" t="s">
        <v>106</v>
      </c>
      <c r="E50" s="92" t="s">
        <v>107</v>
      </c>
      <c r="F50" s="93">
        <f t="shared" ref="F50:F54" si="2">+H50</f>
        <v>600000</v>
      </c>
      <c r="G50" s="93"/>
      <c r="H50" s="93">
        <v>600000</v>
      </c>
      <c r="I50" s="93">
        <v>600000</v>
      </c>
      <c r="J50" s="94">
        <v>1</v>
      </c>
      <c r="K50" s="50">
        <f>+I50/(U50+W50)</f>
        <v>1</v>
      </c>
      <c r="L50" s="93" t="s">
        <v>30</v>
      </c>
      <c r="M50" s="93" t="s">
        <v>103</v>
      </c>
      <c r="N50" s="95"/>
      <c r="O50" s="93" t="s">
        <v>4</v>
      </c>
      <c r="P50" s="93"/>
      <c r="Q50" s="93" t="s">
        <v>108</v>
      </c>
      <c r="R50" s="96" t="s">
        <v>105</v>
      </c>
      <c r="S50" s="101" t="str">
        <f>[1]CONTRATOS!C3</f>
        <v>RALAD, S.A. DE C.V.</v>
      </c>
      <c r="T50" s="98">
        <f>[1]CONTRATOS!Y3</f>
        <v>466931.24</v>
      </c>
      <c r="U50" s="98">
        <f>[1]CONTRATOS!AC3</f>
        <v>541640.24</v>
      </c>
      <c r="V50" s="99"/>
      <c r="W50" s="102">
        <v>58359.76</v>
      </c>
    </row>
    <row r="51" spans="1:23" s="107" customFormat="1" ht="56.25" x14ac:dyDescent="0.35">
      <c r="A51" s="103"/>
      <c r="B51" s="104">
        <v>3</v>
      </c>
      <c r="C51" s="39" t="s">
        <v>26</v>
      </c>
      <c r="D51" s="39"/>
      <c r="E51" s="92" t="s">
        <v>109</v>
      </c>
      <c r="F51" s="93">
        <f t="shared" si="2"/>
        <v>103006.39999999999</v>
      </c>
      <c r="G51" s="51"/>
      <c r="H51" s="93">
        <v>103006.39999999999</v>
      </c>
      <c r="I51" s="93">
        <v>103006.39999999999</v>
      </c>
      <c r="J51" s="52">
        <v>1</v>
      </c>
      <c r="K51" s="50">
        <f>+I51/(U51+W51)</f>
        <v>1</v>
      </c>
      <c r="L51" s="51" t="s">
        <v>30</v>
      </c>
      <c r="M51" s="93" t="s">
        <v>103</v>
      </c>
      <c r="N51" s="62"/>
      <c r="O51" s="51" t="s">
        <v>4</v>
      </c>
      <c r="P51" s="51"/>
      <c r="Q51" s="93" t="s">
        <v>110</v>
      </c>
      <c r="R51" s="39" t="str">
        <f>[1]CONTRATOS!Q4</f>
        <v>ADJUDICACION DIRECTA</v>
      </c>
      <c r="S51" s="101" t="str">
        <f>[1]CONTRATOS!C4</f>
        <v>CONSTRUCCIONES ALANAR S.A. DE C.V.</v>
      </c>
      <c r="T51" s="98">
        <f>[1]CONTRATOS!Y4</f>
        <v>88798.62</v>
      </c>
      <c r="U51" s="98">
        <f>[1]CONTRATOS!AC4</f>
        <v>103006.39999999999</v>
      </c>
      <c r="V51" s="105"/>
      <c r="W51" s="106"/>
    </row>
    <row r="52" spans="1:23" s="107" customFormat="1" ht="43.5" x14ac:dyDescent="0.35">
      <c r="A52" s="103"/>
      <c r="B52" s="104">
        <v>4</v>
      </c>
      <c r="C52" s="39" t="s">
        <v>26</v>
      </c>
      <c r="D52" s="39"/>
      <c r="E52" s="92" t="s">
        <v>111</v>
      </c>
      <c r="F52" s="93">
        <f t="shared" si="2"/>
        <v>182632.2</v>
      </c>
      <c r="G52" s="51"/>
      <c r="H52" s="93">
        <v>182632.2</v>
      </c>
      <c r="I52" s="93">
        <f>67226.41+105122.27</f>
        <v>172348.68</v>
      </c>
      <c r="J52" s="52">
        <v>1</v>
      </c>
      <c r="K52" s="50">
        <f>+I52/U52</f>
        <v>0.94369273326390413</v>
      </c>
      <c r="L52" s="51" t="s">
        <v>30</v>
      </c>
      <c r="M52" s="93" t="s">
        <v>103</v>
      </c>
      <c r="N52" s="62"/>
      <c r="O52" s="51" t="s">
        <v>4</v>
      </c>
      <c r="P52" s="51"/>
      <c r="Q52" s="93" t="s">
        <v>112</v>
      </c>
      <c r="R52" s="39" t="str">
        <f>[1]CONTRATOS!Q5</f>
        <v>ADJUDICACION DIRECTA</v>
      </c>
      <c r="S52" s="101" t="str">
        <f>[1]CONTRATOS!C5</f>
        <v>FLOMAR ARQUITECTURA Y CONSTRUCCION S.A. DE C.V.</v>
      </c>
      <c r="T52" s="98">
        <f>[1]CONTRATOS!Y5</f>
        <v>157441.54999999999</v>
      </c>
      <c r="U52" s="98">
        <f>[1]CONTRATOS!AC5</f>
        <v>182632.2</v>
      </c>
      <c r="V52" s="105"/>
      <c r="W52" s="106"/>
    </row>
    <row r="53" spans="1:23" s="107" customFormat="1" ht="56.25" x14ac:dyDescent="0.35">
      <c r="A53" s="103"/>
      <c r="B53" s="104">
        <v>5</v>
      </c>
      <c r="C53" s="39" t="s">
        <v>26</v>
      </c>
      <c r="D53" s="39"/>
      <c r="E53" s="92" t="s">
        <v>113</v>
      </c>
      <c r="F53" s="93">
        <f t="shared" si="2"/>
        <v>15000</v>
      </c>
      <c r="G53" s="51"/>
      <c r="H53" s="51">
        <v>15000</v>
      </c>
      <c r="I53" s="93"/>
      <c r="J53" s="52"/>
      <c r="K53" s="52"/>
      <c r="L53" s="51" t="s">
        <v>30</v>
      </c>
      <c r="M53" s="93" t="s">
        <v>103</v>
      </c>
      <c r="N53" s="62"/>
      <c r="O53" s="51" t="s">
        <v>114</v>
      </c>
      <c r="P53" s="51"/>
      <c r="Q53" s="93" t="s">
        <v>115</v>
      </c>
      <c r="R53" s="39" t="str">
        <f>[1]CONTRATOS!Q23</f>
        <v>ADJUDICACION DIRECTA</v>
      </c>
      <c r="S53" s="101" t="str">
        <f>[1]CONTRATOS!C23</f>
        <v>M.C. JOSE FRANCISCO VENTURA RAMIREZ</v>
      </c>
      <c r="T53" s="98">
        <f>[1]CONTRATOS!Y22</f>
        <v>1221220.46</v>
      </c>
      <c r="U53" s="98">
        <f>[1]CONTRATOS!AC22</f>
        <v>1221220.46</v>
      </c>
      <c r="V53" s="105"/>
      <c r="W53" s="106"/>
    </row>
    <row r="54" spans="1:23" s="107" customFormat="1" ht="37.5" x14ac:dyDescent="0.35">
      <c r="A54" s="103"/>
      <c r="B54" s="104">
        <v>5</v>
      </c>
      <c r="C54" s="39" t="s">
        <v>26</v>
      </c>
      <c r="D54" s="39"/>
      <c r="E54" s="92" t="s">
        <v>116</v>
      </c>
      <c r="F54" s="93">
        <f t="shared" si="2"/>
        <v>8000</v>
      </c>
      <c r="G54" s="51"/>
      <c r="H54" s="51">
        <v>8000</v>
      </c>
      <c r="I54" s="51"/>
      <c r="J54" s="52"/>
      <c r="K54" s="52"/>
      <c r="L54" s="51" t="s">
        <v>30</v>
      </c>
      <c r="M54" s="93" t="s">
        <v>103</v>
      </c>
      <c r="N54" s="62"/>
      <c r="O54" s="51" t="s">
        <v>114</v>
      </c>
      <c r="P54" s="51"/>
      <c r="Q54" s="93"/>
      <c r="R54" s="39"/>
      <c r="S54" s="101"/>
      <c r="T54" s="98"/>
      <c r="U54" s="98"/>
      <c r="V54" s="105"/>
      <c r="W54" s="106"/>
    </row>
    <row r="55" spans="1:23" ht="24" x14ac:dyDescent="0.3">
      <c r="F55" s="6"/>
      <c r="Q55" s="108"/>
      <c r="R55" s="108"/>
      <c r="S55" s="108"/>
      <c r="T55" s="108"/>
      <c r="U55" s="108"/>
    </row>
    <row r="79" spans="1:26" s="109" customFormat="1" x14ac:dyDescent="0.3">
      <c r="A79" s="1"/>
      <c r="B79" s="1"/>
      <c r="C79" s="1"/>
      <c r="D79" s="1"/>
      <c r="E79" s="107" t="s">
        <v>117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</sheetData>
  <autoFilter ref="A6:W42"/>
  <mergeCells count="42">
    <mergeCell ref="S45:S47"/>
    <mergeCell ref="T45:T47"/>
    <mergeCell ref="U45:U47"/>
    <mergeCell ref="V45:V47"/>
    <mergeCell ref="W45:W47"/>
    <mergeCell ref="I46:I47"/>
    <mergeCell ref="J46:J47"/>
    <mergeCell ref="K46:K47"/>
    <mergeCell ref="L45:M46"/>
    <mergeCell ref="N45:N47"/>
    <mergeCell ref="O45:O47"/>
    <mergeCell ref="P45:P47"/>
    <mergeCell ref="Q45:Q47"/>
    <mergeCell ref="R45:R47"/>
    <mergeCell ref="U4:U6"/>
    <mergeCell ref="V4:V6"/>
    <mergeCell ref="W4:W6"/>
    <mergeCell ref="B45:B47"/>
    <mergeCell ref="C45:C47"/>
    <mergeCell ref="D45:D47"/>
    <mergeCell ref="E45:E47"/>
    <mergeCell ref="F45:F47"/>
    <mergeCell ref="G45:G47"/>
    <mergeCell ref="H45:H47"/>
    <mergeCell ref="O4:O6"/>
    <mergeCell ref="P4:P6"/>
    <mergeCell ref="Q4:Q6"/>
    <mergeCell ref="R4:R6"/>
    <mergeCell ref="S4:S6"/>
    <mergeCell ref="T4:T6"/>
    <mergeCell ref="H4:H6"/>
    <mergeCell ref="I4:I6"/>
    <mergeCell ref="J4:J6"/>
    <mergeCell ref="K4:K6"/>
    <mergeCell ref="L4:M5"/>
    <mergeCell ref="N4:N6"/>
    <mergeCell ref="B4:B6"/>
    <mergeCell ref="C4:C6"/>
    <mergeCell ref="D4:D6"/>
    <mergeCell ref="E4:E6"/>
    <mergeCell ref="F4:F6"/>
    <mergeCell ref="G4:G6"/>
  </mergeCells>
  <pageMargins left="0.39370078740157483" right="0.39370078740157483" top="0.19685039370078741" bottom="0.19685039370078741" header="0.31496062992125984" footer="0.31496062992125984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etapa (2)</vt:lpstr>
      <vt:lpstr>'1er etapa (2)'!Área_de_impresión</vt:lpstr>
      <vt:lpstr>'1er etapa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Beatríz Contreras Amador</dc:creator>
  <cp:lastModifiedBy>Beatríz Contreras Amador</cp:lastModifiedBy>
  <dcterms:created xsi:type="dcterms:W3CDTF">2019-08-19T19:22:34Z</dcterms:created>
  <dcterms:modified xsi:type="dcterms:W3CDTF">2019-08-19T19:23:15Z</dcterms:modified>
</cp:coreProperties>
</file>